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uan930\Desktop\1071228\"/>
    </mc:Choice>
  </mc:AlternateContent>
  <bookViews>
    <workbookView xWindow="0" yWindow="0" windowWidth="19200" windowHeight="11550" tabRatio="878" firstSheet="1" activeTab="1"/>
  </bookViews>
  <sheets>
    <sheet name="一、全校問卷回收狀況" sheetId="2" r:id="rId1"/>
    <sheet name="二、各學制與系所回收狀況" sheetId="3" r:id="rId2"/>
    <sheet name="一、畢業後現況" sheetId="4" r:id="rId3"/>
    <sheet name="二、任職機構性質" sheetId="5" r:id="rId4"/>
    <sheet name="三、工作職業類型" sheetId="6" r:id="rId5"/>
    <sheet name="四、任職工作地點" sheetId="7" r:id="rId6"/>
    <sheet name="五、工作平均每月收入" sheetId="8" r:id="rId7"/>
    <sheet name="六、相符程度七、學習經驗" sheetId="9" r:id="rId8"/>
    <sheet name="八、目前未就業原因(不含家管)" sheetId="11" r:id="rId9"/>
    <sheet name="九、加強學生的哪些能力" sheetId="12" r:id="rId10"/>
  </sheets>
  <definedNames>
    <definedName name="_xlnm.Print_Area" localSheetId="0">一、全校問卷回收狀況!$A$1:$E$6</definedName>
    <definedName name="_xlnm.Print_Area" localSheetId="2">一、畢業後現況!$A$1:$I$10</definedName>
    <definedName name="_xlnm.Print_Area" localSheetId="9">九、加強學生的哪些能力!$A$1:$M$8</definedName>
    <definedName name="_xlnm.Print_Area" localSheetId="3">二、任職機構性質!$A$1:$K$17</definedName>
    <definedName name="_xlnm.Print_Area" localSheetId="1">二、各學制與系所回收狀況!$A$1:$F$28</definedName>
    <definedName name="_xlnm.Print_Area" localSheetId="8">'八、目前未就業原因(不含家管)'!$A$1:$R$8</definedName>
    <definedName name="_xlnm.Print_Area" localSheetId="4">三、工作職業類型!$A$1:$S$9</definedName>
    <definedName name="_xlnm.Print_Area" localSheetId="6">五、工作平均每月收入!$A$1:$L$15</definedName>
    <definedName name="_xlnm.Print_Area" localSheetId="7">六、相符程度七、學習經驗!$A$1:$M$21</definedName>
    <definedName name="_xlnm.Print_Area" localSheetId="5">四、任職工作地點!$A$1:$N$22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1" l="1"/>
  <c r="K17" i="7"/>
  <c r="D9" i="4" l="1"/>
  <c r="E9" i="4"/>
  <c r="F9" i="4"/>
  <c r="G9" i="4"/>
  <c r="H9" i="4"/>
  <c r="C9" i="4"/>
  <c r="E28" i="3" l="1"/>
  <c r="E3" i="2"/>
  <c r="L10" i="8" l="1"/>
  <c r="L12" i="8"/>
  <c r="D13" i="8" s="1"/>
  <c r="L14" i="8"/>
  <c r="D15" i="8" s="1"/>
  <c r="F11" i="8" l="1"/>
  <c r="J11" i="8"/>
  <c r="C11" i="8"/>
  <c r="G11" i="8"/>
  <c r="K11" i="8"/>
  <c r="D11" i="8"/>
  <c r="H11" i="8"/>
  <c r="E11" i="8"/>
  <c r="I11" i="8"/>
  <c r="K8" i="8"/>
  <c r="G8" i="8"/>
  <c r="K15" i="8"/>
  <c r="G15" i="8"/>
  <c r="J8" i="8"/>
  <c r="F8" i="8"/>
  <c r="J15" i="8"/>
  <c r="F15" i="8"/>
  <c r="C15" i="8"/>
  <c r="C8" i="8"/>
  <c r="I8" i="8"/>
  <c r="E8" i="8"/>
  <c r="I15" i="8"/>
  <c r="E15" i="8"/>
  <c r="L8" i="8"/>
  <c r="H8" i="8"/>
  <c r="D8" i="8"/>
  <c r="H15" i="8"/>
  <c r="I6" i="8"/>
  <c r="E6" i="8"/>
  <c r="C6" i="8"/>
  <c r="J13" i="8"/>
  <c r="L6" i="8"/>
  <c r="F13" i="8"/>
  <c r="K6" i="8"/>
  <c r="G6" i="8"/>
  <c r="C13" i="8"/>
  <c r="H13" i="8"/>
  <c r="J6" i="8"/>
  <c r="F6" i="8"/>
  <c r="K13" i="8"/>
  <c r="G13" i="8"/>
  <c r="H6" i="8"/>
  <c r="E13" i="8"/>
  <c r="D6" i="8"/>
  <c r="I13" i="8"/>
  <c r="F4" i="8"/>
  <c r="C4" i="8"/>
  <c r="I4" i="8"/>
  <c r="E4" i="8"/>
  <c r="L4" i="8"/>
  <c r="H4" i="8"/>
  <c r="D4" i="8"/>
  <c r="K4" i="8"/>
  <c r="G4" i="8"/>
  <c r="J4" i="8"/>
  <c r="L15" i="8" l="1"/>
  <c r="L13" i="8"/>
  <c r="L11" i="8"/>
  <c r="C28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9" i="3"/>
  <c r="M5" i="12" l="1"/>
  <c r="D6" i="12" s="1"/>
  <c r="M7" i="12"/>
  <c r="D8" i="12" s="1"/>
  <c r="M3" i="12"/>
  <c r="G4" i="12" s="1"/>
  <c r="K8" i="12" l="1"/>
  <c r="G8" i="12"/>
  <c r="J8" i="12"/>
  <c r="F8" i="12"/>
  <c r="C8" i="12"/>
  <c r="I8" i="12"/>
  <c r="E8" i="12"/>
  <c r="L8" i="12"/>
  <c r="H8" i="12"/>
  <c r="F6" i="12"/>
  <c r="C6" i="12"/>
  <c r="I6" i="12"/>
  <c r="E6" i="12"/>
  <c r="K6" i="12"/>
  <c r="G6" i="12"/>
  <c r="J6" i="12"/>
  <c r="L6" i="12"/>
  <c r="H6" i="12"/>
  <c r="J4" i="12"/>
  <c r="F4" i="12"/>
  <c r="E4" i="12"/>
  <c r="L4" i="12"/>
  <c r="I4" i="12"/>
  <c r="C4" i="12"/>
  <c r="H4" i="12"/>
  <c r="D4" i="12"/>
  <c r="K4" i="12"/>
  <c r="R5" i="11"/>
  <c r="E6" i="11" s="1"/>
  <c r="R7" i="11"/>
  <c r="D8" i="11" s="1"/>
  <c r="F4" i="11"/>
  <c r="M16" i="9"/>
  <c r="D17" i="9" s="1"/>
  <c r="M18" i="9"/>
  <c r="E19" i="9" s="1"/>
  <c r="M20" i="9"/>
  <c r="G21" i="9" s="1"/>
  <c r="H5" i="9"/>
  <c r="G6" i="9" s="1"/>
  <c r="H7" i="9"/>
  <c r="G8" i="9" s="1"/>
  <c r="H3" i="9"/>
  <c r="F4" i="9" s="1"/>
  <c r="E18" i="7"/>
  <c r="K19" i="7"/>
  <c r="F20" i="7" s="1"/>
  <c r="K21" i="7"/>
  <c r="G22" i="7" s="1"/>
  <c r="S6" i="6"/>
  <c r="D7" i="6" s="1"/>
  <c r="S8" i="6"/>
  <c r="G9" i="6" s="1"/>
  <c r="S4" i="6"/>
  <c r="G5" i="6" s="1"/>
  <c r="J14" i="5"/>
  <c r="J16" i="5"/>
  <c r="J12" i="5"/>
  <c r="J6" i="5"/>
  <c r="J8" i="5"/>
  <c r="J4" i="5"/>
  <c r="G4" i="9" l="1"/>
  <c r="D4" i="9"/>
  <c r="N6" i="7"/>
  <c r="L9" i="6"/>
  <c r="Q9" i="6"/>
  <c r="E9" i="6"/>
  <c r="P9" i="6"/>
  <c r="K9" i="6"/>
  <c r="D9" i="6"/>
  <c r="O9" i="6"/>
  <c r="I9" i="6"/>
  <c r="C9" i="6"/>
  <c r="M9" i="6"/>
  <c r="H9" i="6"/>
  <c r="R7" i="6"/>
  <c r="C7" i="6"/>
  <c r="K7" i="6"/>
  <c r="J7" i="6"/>
  <c r="O7" i="6"/>
  <c r="G7" i="6"/>
  <c r="N7" i="6"/>
  <c r="F7" i="6"/>
  <c r="M5" i="6"/>
  <c r="Q5" i="6"/>
  <c r="I5" i="6"/>
  <c r="E5" i="6"/>
  <c r="P5" i="6"/>
  <c r="K12" i="5"/>
  <c r="D13" i="5" s="1"/>
  <c r="C8" i="9"/>
  <c r="C6" i="9"/>
  <c r="E4" i="9"/>
  <c r="C4" i="9"/>
  <c r="L15" i="7"/>
  <c r="D15" i="7"/>
  <c r="N8" i="7"/>
  <c r="G8" i="7"/>
  <c r="I15" i="7"/>
  <c r="L8" i="7"/>
  <c r="D8" i="7"/>
  <c r="F22" i="7"/>
  <c r="J8" i="7"/>
  <c r="C15" i="7"/>
  <c r="F15" i="7"/>
  <c r="H8" i="7"/>
  <c r="J22" i="7"/>
  <c r="C8" i="7"/>
  <c r="H15" i="7"/>
  <c r="J6" i="7"/>
  <c r="K8" i="7"/>
  <c r="F8" i="7"/>
  <c r="J15" i="7"/>
  <c r="E15" i="7"/>
  <c r="H22" i="7"/>
  <c r="E22" i="7"/>
  <c r="I22" i="7"/>
  <c r="D22" i="7"/>
  <c r="F6" i="7"/>
  <c r="M8" i="7"/>
  <c r="I8" i="7"/>
  <c r="E8" i="7"/>
  <c r="K15" i="7"/>
  <c r="G15" i="7"/>
  <c r="C22" i="7"/>
  <c r="I6" i="7"/>
  <c r="E6" i="7"/>
  <c r="G13" i="7"/>
  <c r="L6" i="7"/>
  <c r="H6" i="7"/>
  <c r="J13" i="7"/>
  <c r="F13" i="7"/>
  <c r="J20" i="7"/>
  <c r="C6" i="7"/>
  <c r="K6" i="7"/>
  <c r="G6" i="7"/>
  <c r="C13" i="7"/>
  <c r="I13" i="7"/>
  <c r="E13" i="7"/>
  <c r="I20" i="7"/>
  <c r="E20" i="7"/>
  <c r="L13" i="7"/>
  <c r="D13" i="7"/>
  <c r="H20" i="7"/>
  <c r="M6" i="7"/>
  <c r="K13" i="7"/>
  <c r="C20" i="7"/>
  <c r="G20" i="7"/>
  <c r="H13" i="7"/>
  <c r="D20" i="7"/>
  <c r="D6" i="7"/>
  <c r="L4" i="7"/>
  <c r="F11" i="7"/>
  <c r="H18" i="7"/>
  <c r="J4" i="7"/>
  <c r="E4" i="7"/>
  <c r="J11" i="7"/>
  <c r="D11" i="7"/>
  <c r="G18" i="7"/>
  <c r="K11" i="7"/>
  <c r="N4" i="7"/>
  <c r="I4" i="7"/>
  <c r="D4" i="7"/>
  <c r="H11" i="7"/>
  <c r="C18" i="7"/>
  <c r="F18" i="7"/>
  <c r="F4" i="7"/>
  <c r="M4" i="7"/>
  <c r="H4" i="7"/>
  <c r="L11" i="7"/>
  <c r="G11" i="7"/>
  <c r="J18" i="7"/>
  <c r="D18" i="7"/>
  <c r="R9" i="6"/>
  <c r="N9" i="6"/>
  <c r="J9" i="6"/>
  <c r="F9" i="6"/>
  <c r="Q7" i="6"/>
  <c r="M7" i="6"/>
  <c r="I7" i="6"/>
  <c r="E7" i="6"/>
  <c r="P7" i="6"/>
  <c r="L7" i="6"/>
  <c r="H7" i="6"/>
  <c r="R5" i="6"/>
  <c r="N5" i="6"/>
  <c r="J5" i="6"/>
  <c r="F5" i="6"/>
  <c r="L5" i="6"/>
  <c r="H5" i="6"/>
  <c r="D5" i="6"/>
  <c r="C5" i="6"/>
  <c r="O5" i="6"/>
  <c r="K5" i="6"/>
  <c r="M8" i="12"/>
  <c r="M6" i="12"/>
  <c r="M4" i="12"/>
  <c r="F8" i="11"/>
  <c r="M8" i="11"/>
  <c r="N8" i="11"/>
  <c r="C8" i="11"/>
  <c r="J8" i="11"/>
  <c r="Q8" i="11"/>
  <c r="I8" i="11"/>
  <c r="O8" i="11"/>
  <c r="K8" i="11"/>
  <c r="G8" i="11"/>
  <c r="E8" i="11"/>
  <c r="P8" i="11"/>
  <c r="L8" i="11"/>
  <c r="H8" i="11"/>
  <c r="O6" i="11"/>
  <c r="G6" i="11"/>
  <c r="Q6" i="11"/>
  <c r="P6" i="11"/>
  <c r="L6" i="11"/>
  <c r="H6" i="11"/>
  <c r="D6" i="11"/>
  <c r="K6" i="11"/>
  <c r="C6" i="11"/>
  <c r="N6" i="11"/>
  <c r="J6" i="11"/>
  <c r="F6" i="11"/>
  <c r="M6" i="11"/>
  <c r="I6" i="11"/>
  <c r="M4" i="11"/>
  <c r="P4" i="11"/>
  <c r="L4" i="11"/>
  <c r="G4" i="11"/>
  <c r="O4" i="11"/>
  <c r="K4" i="11"/>
  <c r="E4" i="11"/>
  <c r="C4" i="11"/>
  <c r="Q4" i="11"/>
  <c r="H4" i="11"/>
  <c r="N4" i="11"/>
  <c r="I4" i="11"/>
  <c r="D4" i="11"/>
  <c r="J4" i="11"/>
  <c r="L21" i="9"/>
  <c r="H21" i="9"/>
  <c r="D21" i="9"/>
  <c r="J21" i="9"/>
  <c r="F21" i="9"/>
  <c r="C21" i="9"/>
  <c r="I21" i="9"/>
  <c r="E21" i="9"/>
  <c r="K21" i="9"/>
  <c r="G19" i="9"/>
  <c r="K19" i="9"/>
  <c r="L19" i="9"/>
  <c r="H19" i="9"/>
  <c r="D19" i="9"/>
  <c r="J19" i="9"/>
  <c r="F19" i="9"/>
  <c r="C19" i="9"/>
  <c r="I19" i="9"/>
  <c r="K17" i="9"/>
  <c r="G17" i="9"/>
  <c r="J17" i="9"/>
  <c r="F17" i="9"/>
  <c r="C17" i="9"/>
  <c r="I17" i="9"/>
  <c r="E17" i="9"/>
  <c r="L17" i="9"/>
  <c r="H17" i="9"/>
  <c r="F8" i="9"/>
  <c r="E8" i="9"/>
  <c r="D8" i="9"/>
  <c r="E6" i="9"/>
  <c r="F6" i="9"/>
  <c r="D6" i="9"/>
  <c r="C4" i="7"/>
  <c r="K4" i="7"/>
  <c r="G4" i="7"/>
  <c r="C11" i="7"/>
  <c r="I11" i="7"/>
  <c r="E11" i="7"/>
  <c r="I18" i="7"/>
  <c r="K16" i="5"/>
  <c r="K14" i="5"/>
  <c r="F4" i="3"/>
  <c r="F5" i="3"/>
  <c r="F6" i="3"/>
  <c r="F7" i="3"/>
  <c r="F8" i="3"/>
  <c r="F3" i="3"/>
  <c r="D28" i="3"/>
  <c r="F28" i="3" s="1"/>
  <c r="H8" i="9" l="1"/>
  <c r="H4" i="9"/>
  <c r="K22" i="7"/>
  <c r="S9" i="6"/>
  <c r="S7" i="6"/>
  <c r="S5" i="6"/>
  <c r="G13" i="5"/>
  <c r="E5" i="5"/>
  <c r="I13" i="5"/>
  <c r="C5" i="5"/>
  <c r="D5" i="5"/>
  <c r="I5" i="5"/>
  <c r="F13" i="5"/>
  <c r="H5" i="5"/>
  <c r="F5" i="5"/>
  <c r="G5" i="5"/>
  <c r="H13" i="5"/>
  <c r="C13" i="5"/>
  <c r="E13" i="5"/>
  <c r="K20" i="7"/>
  <c r="D17" i="5"/>
  <c r="H17" i="5"/>
  <c r="E9" i="5"/>
  <c r="I9" i="5"/>
  <c r="F17" i="5"/>
  <c r="G9" i="5"/>
  <c r="D9" i="5"/>
  <c r="E17" i="5"/>
  <c r="I17" i="5"/>
  <c r="F9" i="5"/>
  <c r="C9" i="5"/>
  <c r="C17" i="5"/>
  <c r="G17" i="5"/>
  <c r="H9" i="5"/>
  <c r="G15" i="5"/>
  <c r="D7" i="5"/>
  <c r="H7" i="5"/>
  <c r="C15" i="5"/>
  <c r="D15" i="5"/>
  <c r="H15" i="5"/>
  <c r="E7" i="5"/>
  <c r="I7" i="5"/>
  <c r="G7" i="5"/>
  <c r="E15" i="5"/>
  <c r="I15" i="5"/>
  <c r="F7" i="5"/>
  <c r="C7" i="5"/>
  <c r="F15" i="5"/>
  <c r="I9" i="4"/>
  <c r="R8" i="11"/>
  <c r="R6" i="11"/>
  <c r="R4" i="11"/>
  <c r="M21" i="9"/>
  <c r="M19" i="9"/>
  <c r="M17" i="9"/>
  <c r="H6" i="9"/>
  <c r="K18" i="7"/>
  <c r="J17" i="5" l="1"/>
  <c r="J7" i="5"/>
  <c r="J13" i="5"/>
  <c r="J5" i="5"/>
  <c r="J9" i="5"/>
  <c r="K17" i="5" s="1"/>
  <c r="J15" i="5"/>
  <c r="C10" i="4"/>
  <c r="E10" i="4"/>
  <c r="D10" i="4"/>
  <c r="F10" i="4"/>
  <c r="H10" i="4"/>
  <c r="G10" i="4"/>
  <c r="C6" i="2"/>
  <c r="D6" i="2"/>
  <c r="B6" i="2"/>
  <c r="E4" i="2"/>
  <c r="E5" i="2"/>
  <c r="K15" i="5" l="1"/>
  <c r="K13" i="5"/>
  <c r="E6" i="2"/>
  <c r="I10" i="4"/>
  <c r="I5" i="4"/>
  <c r="I7" i="4"/>
  <c r="I3" i="4"/>
  <c r="C4" i="4" s="1"/>
  <c r="G8" i="4" l="1"/>
  <c r="D8" i="4"/>
  <c r="E8" i="4"/>
  <c r="C8" i="4"/>
  <c r="F8" i="4"/>
  <c r="H8" i="4"/>
  <c r="D6" i="4"/>
  <c r="H6" i="4"/>
  <c r="F6" i="4"/>
  <c r="G6" i="4"/>
  <c r="E6" i="4"/>
  <c r="C6" i="4"/>
  <c r="D4" i="4"/>
  <c r="H4" i="4"/>
  <c r="F4" i="4"/>
  <c r="G4" i="4"/>
  <c r="E4" i="4"/>
  <c r="I8" i="4" l="1"/>
  <c r="I6" i="4"/>
  <c r="I4" i="4"/>
</calcChain>
</file>

<file path=xl/sharedStrings.xml><?xml version="1.0" encoding="utf-8"?>
<sst xmlns="http://schemas.openxmlformats.org/spreadsheetml/2006/main" count="325" uniqueCount="176">
  <si>
    <t>建築營造類</t>
    <phoneticPr fontId="1" type="noConversion"/>
  </si>
  <si>
    <t>科學、技術、工程、數學類</t>
    <phoneticPr fontId="1" type="noConversion"/>
  </si>
  <si>
    <t>物流運輸類</t>
    <phoneticPr fontId="1" type="noConversion"/>
  </si>
  <si>
    <t>天然資源、食品與農業類</t>
    <phoneticPr fontId="1" type="noConversion"/>
  </si>
  <si>
    <t>藝文與影音傳播類</t>
    <phoneticPr fontId="1" type="noConversion"/>
  </si>
  <si>
    <t>資訊科技類</t>
    <phoneticPr fontId="1" type="noConversion"/>
  </si>
  <si>
    <t>企業經營管理類</t>
    <phoneticPr fontId="1" type="noConversion"/>
  </si>
  <si>
    <t>政府公共事務類</t>
    <phoneticPr fontId="1" type="noConversion"/>
  </si>
  <si>
    <t>教育與訓練類</t>
    <phoneticPr fontId="1" type="noConversion"/>
  </si>
  <si>
    <t>個人及社會服務類</t>
    <phoneticPr fontId="1" type="noConversion"/>
  </si>
  <si>
    <t>休閒與觀光旅遊類</t>
    <phoneticPr fontId="1" type="noConversion"/>
  </si>
  <si>
    <t>學制</t>
    <phoneticPr fontId="1" type="noConversion"/>
  </si>
  <si>
    <t>學制</t>
    <phoneticPr fontId="1" type="noConversion"/>
  </si>
  <si>
    <t>應追蹤人數
(不含陸生、外國學生)</t>
    <phoneticPr fontId="1" type="noConversion"/>
  </si>
  <si>
    <t>已追蹤人數</t>
    <phoneticPr fontId="1" type="noConversion"/>
  </si>
  <si>
    <t>未追蹤人數
(拒答或失聯)</t>
    <phoneticPr fontId="1" type="noConversion"/>
  </si>
  <si>
    <t>回收率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</si>
  <si>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</si>
  <si>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</si>
  <si>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</si>
  <si>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小計</t>
    <phoneticPr fontId="1" type="noConversion"/>
  </si>
  <si>
    <t>系所</t>
    <phoneticPr fontId="1" type="noConversion"/>
  </si>
  <si>
    <t>小計</t>
    <phoneticPr fontId="1" type="noConversion"/>
  </si>
  <si>
    <t>專科部</t>
    <phoneticPr fontId="1" type="noConversion"/>
  </si>
  <si>
    <t>大學部</t>
    <phoneticPr fontId="1" type="noConversion"/>
  </si>
  <si>
    <t>碩士班</t>
    <phoneticPr fontId="1" type="noConversion"/>
  </si>
  <si>
    <t>人數</t>
    <phoneticPr fontId="1" type="noConversion"/>
  </si>
  <si>
    <t>百分比(%)</t>
    <phoneticPr fontId="1" type="noConversion"/>
  </si>
  <si>
    <t>整體</t>
    <phoneticPr fontId="1" type="noConversion"/>
  </si>
  <si>
    <t>學制</t>
    <phoneticPr fontId="1" type="noConversion"/>
  </si>
  <si>
    <t>全職工作</t>
    <phoneticPr fontId="1" type="noConversion"/>
  </si>
  <si>
    <t>企業(含民營企業或國營企業)</t>
    <phoneticPr fontId="1" type="noConversion"/>
  </si>
  <si>
    <t>政府部門(含職業軍人)</t>
    <phoneticPr fontId="1" type="noConversion"/>
  </si>
  <si>
    <t>學校(公私立大學、高、國中小)</t>
    <phoneticPr fontId="1" type="noConversion"/>
  </si>
  <si>
    <t>非營利機構</t>
    <phoneticPr fontId="1" type="noConversion"/>
  </si>
  <si>
    <t>創業</t>
    <phoneticPr fontId="1" type="noConversion"/>
  </si>
  <si>
    <t>自由工作者(以接案維生或個人服務，例如撰稿人)</t>
    <phoneticPr fontId="1" type="noConversion"/>
  </si>
  <si>
    <t>其他</t>
    <phoneticPr fontId="1" type="noConversion"/>
  </si>
  <si>
    <t>兼職工作</t>
    <phoneticPr fontId="1" type="noConversion"/>
  </si>
  <si>
    <t>學制</t>
    <phoneticPr fontId="1" type="noConversion"/>
  </si>
  <si>
    <t>製造類</t>
    <phoneticPr fontId="1" type="noConversion"/>
  </si>
  <si>
    <t>醫療保健類</t>
    <phoneticPr fontId="1" type="noConversion"/>
  </si>
  <si>
    <t>金融財務類</t>
    <phoneticPr fontId="1" type="noConversion"/>
  </si>
  <si>
    <t>行銷與銷售類</t>
    <phoneticPr fontId="1" type="noConversion"/>
  </si>
  <si>
    <t>司法、法律與公共安全類</t>
    <phoneticPr fontId="1" type="noConversion"/>
  </si>
  <si>
    <t>人數</t>
    <phoneticPr fontId="1" type="noConversion"/>
  </si>
  <si>
    <t>基隆市</t>
    <phoneticPr fontId="1" type="noConversion"/>
  </si>
  <si>
    <t>新北市</t>
    <phoneticPr fontId="1" type="noConversion"/>
  </si>
  <si>
    <t>台北市</t>
    <phoneticPr fontId="1" type="noConversion"/>
  </si>
  <si>
    <t>新竹縣</t>
    <phoneticPr fontId="1" type="noConversion"/>
  </si>
  <si>
    <t>新竹市</t>
    <phoneticPr fontId="1" type="noConversion"/>
  </si>
  <si>
    <t>苗栗縣</t>
    <phoneticPr fontId="1" type="noConversion"/>
  </si>
  <si>
    <t>台中市</t>
    <phoneticPr fontId="1" type="noConversion"/>
  </si>
  <si>
    <t>南投縣</t>
    <phoneticPr fontId="1" type="noConversion"/>
  </si>
  <si>
    <t>彰化縣</t>
    <phoneticPr fontId="1" type="noConversion"/>
  </si>
  <si>
    <t>雲林縣</t>
    <phoneticPr fontId="1" type="noConversion"/>
  </si>
  <si>
    <t>嘉義縣</t>
    <phoneticPr fontId="1" type="noConversion"/>
  </si>
  <si>
    <t>嘉義市</t>
    <phoneticPr fontId="1" type="noConversion"/>
  </si>
  <si>
    <t>台南市</t>
    <phoneticPr fontId="1" type="noConversion"/>
  </si>
  <si>
    <t>高雄市</t>
    <phoneticPr fontId="1" type="noConversion"/>
  </si>
  <si>
    <t>屏東縣</t>
    <phoneticPr fontId="1" type="noConversion"/>
  </si>
  <si>
    <t>台東縣</t>
    <phoneticPr fontId="1" type="noConversion"/>
  </si>
  <si>
    <t>花蓮縣</t>
    <phoneticPr fontId="1" type="noConversion"/>
  </si>
  <si>
    <t>宜蘭縣</t>
    <phoneticPr fontId="1" type="noConversion"/>
  </si>
  <si>
    <t>金門縣</t>
    <phoneticPr fontId="1" type="noConversion"/>
  </si>
  <si>
    <t>澎湖縣</t>
    <phoneticPr fontId="1" type="noConversion"/>
  </si>
  <si>
    <t>桃園市</t>
    <phoneticPr fontId="1" type="noConversion"/>
  </si>
  <si>
    <t>連江縣</t>
    <phoneticPr fontId="1" type="noConversion"/>
  </si>
  <si>
    <t>亞洲(香港、澳門、大陸地區)</t>
    <phoneticPr fontId="1" type="noConversion"/>
  </si>
  <si>
    <t>亞洲(香港、澳門、大陸地區以外國家)</t>
    <phoneticPr fontId="1" type="noConversion"/>
  </si>
  <si>
    <t>大洋洲</t>
    <phoneticPr fontId="1" type="noConversion"/>
  </si>
  <si>
    <t>非洲</t>
    <phoneticPr fontId="1" type="noConversion"/>
  </si>
  <si>
    <t>歐洲</t>
    <phoneticPr fontId="1" type="noConversion"/>
  </si>
  <si>
    <t>北美洲</t>
    <phoneticPr fontId="1" type="noConversion"/>
  </si>
  <si>
    <t>中美洲</t>
    <phoneticPr fontId="1" type="noConversion"/>
  </si>
  <si>
    <t>南美洲</t>
    <phoneticPr fontId="1" type="noConversion"/>
  </si>
  <si>
    <t>28,001
~
31,000
元</t>
    <phoneticPr fontId="1" type="noConversion"/>
  </si>
  <si>
    <t>31,001
~
34,000
元</t>
    <phoneticPr fontId="1" type="noConversion"/>
  </si>
  <si>
    <t>34,001
~
37,000
元</t>
    <phoneticPr fontId="1" type="noConversion"/>
  </si>
  <si>
    <t>37,001
~
40,000
元</t>
    <phoneticPr fontId="1" type="noConversion"/>
  </si>
  <si>
    <t>非常相符</t>
    <phoneticPr fontId="1" type="noConversion"/>
  </si>
  <si>
    <t>相符</t>
    <phoneticPr fontId="1" type="noConversion"/>
  </si>
  <si>
    <t>普通</t>
    <phoneticPr fontId="1" type="noConversion"/>
  </si>
  <si>
    <t>不相符</t>
    <phoneticPr fontId="1" type="noConversion"/>
  </si>
  <si>
    <t>非常不相符</t>
    <phoneticPr fontId="1" type="noConversion"/>
  </si>
  <si>
    <t>專業知識、知能傳授</t>
    <phoneticPr fontId="1" type="noConversion"/>
  </si>
  <si>
    <t>同學及老師人脈</t>
    <phoneticPr fontId="1" type="noConversion"/>
  </si>
  <si>
    <t>課程實務/實作活動</t>
    <phoneticPr fontId="1" type="noConversion"/>
  </si>
  <si>
    <t>業界實習</t>
    <phoneticPr fontId="1" type="noConversion"/>
  </si>
  <si>
    <t>社團活動</t>
    <phoneticPr fontId="1" type="noConversion"/>
  </si>
  <si>
    <t>語言學習</t>
    <phoneticPr fontId="1" type="noConversion"/>
  </si>
  <si>
    <t>參與國際交流活動</t>
    <phoneticPr fontId="1" type="noConversion"/>
  </si>
  <si>
    <t>志工服務、服務學習</t>
    <phoneticPr fontId="1" type="noConversion"/>
  </si>
  <si>
    <t>研究或教學助理</t>
    <phoneticPr fontId="1" type="noConversion"/>
  </si>
  <si>
    <t>其他訓練</t>
    <phoneticPr fontId="1" type="noConversion"/>
  </si>
  <si>
    <t>學制</t>
    <phoneticPr fontId="1" type="noConversion"/>
  </si>
  <si>
    <t>在升學中</t>
    <phoneticPr fontId="1" type="noConversion"/>
  </si>
  <si>
    <t>服役中或等待服役中</t>
    <phoneticPr fontId="1" type="noConversion"/>
  </si>
  <si>
    <t>準備考試(國內研究所)</t>
    <phoneticPr fontId="1" type="noConversion"/>
  </si>
  <si>
    <t>準備考試(出國留學)</t>
    <phoneticPr fontId="1" type="noConversion"/>
  </si>
  <si>
    <t>準備考試(證照)</t>
    <phoneticPr fontId="1" type="noConversion"/>
  </si>
  <si>
    <t>準備考試(公務人員)</t>
    <phoneticPr fontId="1" type="noConversion"/>
  </si>
  <si>
    <t>準備考試(其他考試)</t>
    <phoneticPr fontId="1" type="noConversion"/>
  </si>
  <si>
    <t>尋找工作中(薪水不滿意)</t>
    <phoneticPr fontId="1" type="noConversion"/>
  </si>
  <si>
    <t>尋找工作中(沒有工作機會)</t>
    <phoneticPr fontId="1" type="noConversion"/>
  </si>
  <si>
    <t>尋找工作中(公司財務或制度不穩健)</t>
    <phoneticPr fontId="1" type="noConversion"/>
  </si>
  <si>
    <t>尋找工作中(工作地點不適合)</t>
    <phoneticPr fontId="1" type="noConversion"/>
  </si>
  <si>
    <t>尋找工作中(與所學不符)</t>
    <phoneticPr fontId="1" type="noConversion"/>
  </si>
  <si>
    <t>尋找工作中(不符合家人的期望)</t>
    <phoneticPr fontId="1" type="noConversion"/>
  </si>
  <si>
    <t>尋找工作中(工作內容不滿意)</t>
    <phoneticPr fontId="1" type="noConversion"/>
  </si>
  <si>
    <t>其他(含不想找工作)</t>
    <phoneticPr fontId="1" type="noConversion"/>
  </si>
  <si>
    <t>溝通表達能力</t>
    <phoneticPr fontId="1" type="noConversion"/>
  </si>
  <si>
    <t>持續學習能力</t>
    <phoneticPr fontId="1" type="noConversion"/>
  </si>
  <si>
    <t>人際互動能力</t>
    <phoneticPr fontId="1" type="noConversion"/>
  </si>
  <si>
    <t>團隊合作能力</t>
    <phoneticPr fontId="1" type="noConversion"/>
  </si>
  <si>
    <t>問題解決能力</t>
    <phoneticPr fontId="1" type="noConversion"/>
  </si>
  <si>
    <t>創新能力</t>
    <phoneticPr fontId="1" type="noConversion"/>
  </si>
  <si>
    <t>工作紀律、責任感及時間管理能力</t>
    <phoneticPr fontId="1" type="noConversion"/>
  </si>
  <si>
    <t>資訊科技應用能力</t>
    <phoneticPr fontId="1" type="noConversion"/>
  </si>
  <si>
    <t>外語能力</t>
    <phoneticPr fontId="1" type="noConversion"/>
  </si>
  <si>
    <t>高齡社會健康管理科</t>
    <phoneticPr fontId="5" type="noConversion"/>
  </si>
  <si>
    <t>護理科</t>
    <phoneticPr fontId="5" type="noConversion"/>
  </si>
  <si>
    <t>幼保科</t>
    <phoneticPr fontId="5" type="noConversion"/>
  </si>
  <si>
    <t>資管科</t>
    <phoneticPr fontId="5" type="noConversion"/>
  </si>
  <si>
    <t>應外科</t>
    <phoneticPr fontId="5" type="noConversion"/>
  </si>
  <si>
    <t>動畫科</t>
    <phoneticPr fontId="5" type="noConversion"/>
  </si>
  <si>
    <t>企業管理學系</t>
    <phoneticPr fontId="5" type="noConversion"/>
  </si>
  <si>
    <t>休閒管理學系</t>
    <phoneticPr fontId="5" type="noConversion"/>
  </si>
  <si>
    <t>資訊傳播學系</t>
    <phoneticPr fontId="5" type="noConversion"/>
  </si>
  <si>
    <t>餐飲管理學系</t>
    <phoneticPr fontId="5" type="noConversion"/>
  </si>
  <si>
    <t>應用外語系</t>
    <phoneticPr fontId="5" type="noConversion"/>
  </si>
  <si>
    <t>數位應用學系</t>
    <phoneticPr fontId="5" type="noConversion"/>
  </si>
  <si>
    <t>升學</t>
    <phoneticPr fontId="1" type="noConversion"/>
  </si>
  <si>
    <t>就業</t>
    <phoneticPr fontId="1" type="noConversion"/>
  </si>
  <si>
    <t>家管</t>
    <phoneticPr fontId="1" type="noConversion"/>
  </si>
  <si>
    <t>兵役</t>
    <phoneticPr fontId="1" type="noConversion"/>
  </si>
  <si>
    <t>出國</t>
    <phoneticPr fontId="1" type="noConversion"/>
  </si>
  <si>
    <t>待業</t>
    <phoneticPr fontId="1" type="noConversion"/>
  </si>
  <si>
    <t>小計</t>
    <phoneticPr fontId="1" type="noConversion"/>
  </si>
  <si>
    <t>小計</t>
    <phoneticPr fontId="1" type="noConversion"/>
  </si>
  <si>
    <t>企管科</t>
    <phoneticPr fontId="5" type="noConversion"/>
  </si>
  <si>
    <t>休閒管理學系</t>
    <phoneticPr fontId="5" type="noConversion"/>
  </si>
  <si>
    <t>健康照護管理學系</t>
    <phoneticPr fontId="5" type="noConversion"/>
  </si>
  <si>
    <t>數位應用學系</t>
    <phoneticPr fontId="5" type="noConversion"/>
  </si>
  <si>
    <t>應用外語系</t>
    <phoneticPr fontId="5" type="noConversion"/>
  </si>
  <si>
    <t>其他</t>
    <phoneticPr fontId="1" type="noConversion"/>
  </si>
  <si>
    <t>小計</t>
    <phoneticPr fontId="1" type="noConversion"/>
  </si>
  <si>
    <t>一、全校問卷回收狀況</t>
    <phoneticPr fontId="1" type="noConversion"/>
  </si>
  <si>
    <t>二、各學制與系所回收狀況</t>
    <phoneticPr fontId="1" type="noConversion"/>
  </si>
  <si>
    <t>一、畢業後現況</t>
    <phoneticPr fontId="1" type="noConversion"/>
  </si>
  <si>
    <t>二、任職機構性質</t>
    <phoneticPr fontId="1" type="noConversion"/>
  </si>
  <si>
    <t>三、工作職業類型</t>
    <phoneticPr fontId="1" type="noConversion"/>
  </si>
  <si>
    <t>四、任職工作地點</t>
    <phoneticPr fontId="1" type="noConversion"/>
  </si>
  <si>
    <t>五、工作平均每月收入</t>
    <phoneticPr fontId="1" type="noConversion"/>
  </si>
  <si>
    <t>六、相符程度</t>
    <phoneticPr fontId="1" type="noConversion"/>
  </si>
  <si>
    <t>七、學習經驗</t>
    <phoneticPr fontId="1" type="noConversion"/>
  </si>
  <si>
    <t>八、目前未就業原因(不含家管)</t>
    <phoneticPr fontId="1" type="noConversion"/>
  </si>
  <si>
    <t>九、加強學生的哪些能力</t>
    <phoneticPr fontId="1" type="noConversion"/>
  </si>
  <si>
    <t>化妝品應用與管理學系</t>
    <phoneticPr fontId="1" type="noConversion"/>
  </si>
  <si>
    <t>時尚造型設計學系</t>
    <phoneticPr fontId="1" type="noConversion"/>
  </si>
  <si>
    <t>22,000元以下</t>
    <phoneticPr fontId="1" type="noConversion"/>
  </si>
  <si>
    <t>22,001
~
25,000
元</t>
    <phoneticPr fontId="1" type="noConversion"/>
  </si>
  <si>
    <t>25,001
~
28,000
元</t>
    <phoneticPr fontId="1" type="noConversion"/>
  </si>
  <si>
    <t>40,001
~
43,000
元</t>
    <phoneticPr fontId="1" type="noConversion"/>
  </si>
  <si>
    <t>43,001
~
46,000
元</t>
    <phoneticPr fontId="1" type="noConversion"/>
  </si>
  <si>
    <t>46,001
~
49,000
元</t>
    <phoneticPr fontId="1" type="noConversion"/>
  </si>
  <si>
    <t>49,001
~
52,000
元</t>
    <phoneticPr fontId="1" type="noConversion"/>
  </si>
  <si>
    <t>52,001
~
55,000
元</t>
    <phoneticPr fontId="1" type="noConversion"/>
  </si>
  <si>
    <t>55,001
~
60,000
元</t>
    <phoneticPr fontId="1" type="noConversion"/>
  </si>
  <si>
    <t>60,001
~
65,000
元</t>
    <phoneticPr fontId="1" type="noConversion"/>
  </si>
  <si>
    <t>65,001
~
70,000
元</t>
    <phoneticPr fontId="1" type="noConversion"/>
  </si>
  <si>
    <t>70,001
~
75,000
元</t>
    <phoneticPr fontId="1" type="noConversion"/>
  </si>
  <si>
    <t>75,001
~
85,000
元</t>
    <phoneticPr fontId="1" type="noConversion"/>
  </si>
  <si>
    <t>85,001
~
90,000
元</t>
    <phoneticPr fontId="1" type="noConversion"/>
  </si>
  <si>
    <t>保健美容學系</t>
    <phoneticPr fontId="5" type="noConversion"/>
  </si>
  <si>
    <t>運籌與科技管理學系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</si>
</sst>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25" xfId="1" applyNumberFormat="1" applyFont="1" applyBorder="1" applyAlignment="1">
      <alignment horizontal="center" vertical="center"/>
    </xf>
    <xf numFmtId="9" fontId="2" fillId="0" borderId="25" xfId="1" applyNumberFormat="1" applyFont="1" applyBorder="1" applyAlignment="1">
      <alignment horizontal="center" vertical="center"/>
    </xf>
    <xf numFmtId="10" fontId="2" fillId="0" borderId="27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9" fontId="2" fillId="0" borderId="7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9" fontId="2" fillId="0" borderId="3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9" fontId="2" fillId="0" borderId="9" xfId="1" applyNumberFormat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0" borderId="25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9" fontId="2" fillId="0" borderId="25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2" xfId="1" applyNumberFormat="1" applyFont="1" applyFill="1" applyBorder="1" applyAlignment="1">
      <alignment horizontal="center" vertical="center"/>
    </xf>
    <xf numFmtId="10" fontId="2" fillId="0" borderId="12" xfId="1" applyNumberFormat="1" applyFont="1" applyFill="1" applyBorder="1" applyAlignment="1">
      <alignment horizontal="center" vertical="center"/>
    </xf>
    <xf numFmtId="10" fontId="2" fillId="0" borderId="27" xfId="1" applyNumberFormat="1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25" xfId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9" fontId="2" fillId="0" borderId="27" xfId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0" fontId="2" fillId="0" borderId="35" xfId="1" applyNumberFormat="1" applyFont="1" applyFill="1" applyBorder="1" applyAlignment="1">
      <alignment horizontal="center" vertical="center"/>
    </xf>
    <xf numFmtId="9" fontId="4" fillId="0" borderId="36" xfId="1" applyFont="1" applyFill="1" applyBorder="1" applyAlignment="1">
      <alignment horizontal="center" vertical="center"/>
    </xf>
    <xf numFmtId="10" fontId="2" fillId="0" borderId="10" xfId="1" applyNumberFormat="1" applyFont="1" applyFill="1" applyBorder="1" applyAlignment="1">
      <alignment horizontal="center" vertical="center"/>
    </xf>
    <xf numFmtId="9" fontId="4" fillId="0" borderId="39" xfId="1" applyFont="1" applyFill="1" applyBorder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0" borderId="18" xfId="1" applyNumberFormat="1" applyFont="1" applyFill="1" applyBorder="1" applyAlignment="1">
      <alignment horizontal="center" vertical="center"/>
    </xf>
    <xf numFmtId="10" fontId="2" fillId="0" borderId="18" xfId="1" applyNumberFormat="1" applyFont="1" applyFill="1" applyBorder="1" applyAlignment="1">
      <alignment horizontal="center" vertical="center"/>
    </xf>
    <xf numFmtId="9" fontId="2" fillId="0" borderId="19" xfId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255" wrapText="1"/>
    </xf>
    <xf numFmtId="0" fontId="6" fillId="2" borderId="28" xfId="0" applyFont="1" applyFill="1" applyBorder="1" applyAlignment="1">
      <alignment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10" fontId="13" fillId="0" borderId="18" xfId="1" applyNumberFormat="1" applyFont="1" applyFill="1" applyBorder="1" applyAlignment="1">
      <alignment horizontal="center" vertical="center"/>
    </xf>
    <xf numFmtId="10" fontId="12" fillId="0" borderId="3" xfId="1" applyNumberFormat="1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33CCFF"/>
      <color rgb="FF00FFFF"/>
      <color rgb="FF0099FF"/>
      <color rgb="FF00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B1" zoomScale="70" zoomScaleNormal="70" workbookViewId="0">
      <selection activeCell="D5" sqref="D5"/>
    </sheetView>
  </sheetViews>
  <sheetFormatPr defaultRowHeight="15.75" x14ac:dyDescent="0.25"/>
  <cols>
    <col min="1" max="1" width="20.625" style="11" customWidth="1"/>
    <col min="2" max="5" width="25.625" style="11" customWidth="1"/>
    <col min="6" max="16384" width="9" style="11"/>
  </cols>
  <sheetData>
    <row r="1" spans="1:5" ht="21.75" thickBot="1" x14ac:dyDescent="0.3">
      <c r="A1" s="82" t="s">
        <v>147</v>
      </c>
      <c r="B1" s="82"/>
      <c r="C1" s="82"/>
    </row>
    <row r="2" spans="1:5" ht="50.1" customHeight="1" x14ac:dyDescent="0.25">
      <c r="A2" s="58" t="s">
        <v>12</v>
      </c>
      <c r="B2" s="59" t="s">
        <v>13</v>
      </c>
      <c r="C2" s="60" t="s">
        <v>14</v>
      </c>
      <c r="D2" s="59" t="s">
        <v>15</v>
      </c>
      <c r="E2" s="61" t="s">
        <v>16</v>
      </c>
    </row>
    <row r="3" spans="1:5" ht="24.95" customHeight="1" x14ac:dyDescent="0.25">
      <c r="A3" s="12" t="s">
        <v>17</v>
      </c>
      <c r="B3" s="5">
        <v>653</v>
      </c>
      <c r="C3" s="5">
        <v>652</v>
      </c>
      <c r="D3" s="5">
        <v>1</v>
      </c>
      <c r="E3" s="13">
        <f>C3/B3</f>
        <v>0.99846860643185298</v>
      </c>
    </row>
    <row r="4" spans="1:5" ht="24.95" customHeight="1" x14ac:dyDescent="0.25">
      <c r="A4" s="12" t="s">
        <v>18</v>
      </c>
      <c r="B4" s="5">
        <v>207</v>
      </c>
      <c r="C4" s="5">
        <v>66</v>
      </c>
      <c r="D4" s="5">
        <v>141</v>
      </c>
      <c r="E4" s="13">
        <f t="shared" ref="E4:E6" si="0">C4/B4</f>
        <v>0.3188405797101449</v>
      </c>
    </row>
    <row r="5" spans="1:5" ht="24.95" customHeight="1" x14ac:dyDescent="0.25">
      <c r="A5" s="12" t="s">
        <v>19</v>
      </c>
      <c r="B5" s="5">
        <v>197</v>
      </c>
      <c r="C5" s="5">
        <v>62</v>
      </c>
      <c r="D5" s="5">
        <v>135</v>
      </c>
      <c r="E5" s="13">
        <f t="shared" si="0"/>
        <v>0.31472081218274112</v>
      </c>
    </row>
    <row r="6" spans="1:5" ht="24.95" customHeight="1" thickBot="1" x14ac:dyDescent="0.3">
      <c r="A6" s="14" t="s">
        <v>20</v>
      </c>
      <c r="B6" s="15">
        <f>SUM(B3:B5)</f>
        <v>1057</v>
      </c>
      <c r="C6" s="16">
        <f t="shared" ref="C6:D6" si="1">SUM(C3:C5)</f>
        <v>780</v>
      </c>
      <c r="D6" s="16">
        <f t="shared" si="1"/>
        <v>277</v>
      </c>
      <c r="E6" s="17">
        <f t="shared" si="0"/>
        <v>0.73793755912961212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opLeftCell="B1" zoomScaleNormal="100" workbookViewId="0">
      <selection activeCell="K11" sqref="K11"/>
    </sheetView>
  </sheetViews>
  <sheetFormatPr defaultRowHeight="15.75" x14ac:dyDescent="0.25"/>
  <cols>
    <col min="1" max="13" width="10.625" style="1" customWidth="1"/>
    <col min="14" max="16384" width="9" style="1"/>
  </cols>
  <sheetData>
    <row r="1" spans="1:14" ht="21.75" thickBot="1" x14ac:dyDescent="0.3">
      <c r="A1" s="91" t="s">
        <v>157</v>
      </c>
      <c r="B1" s="91"/>
      <c r="C1" s="91"/>
      <c r="D1" s="91"/>
      <c r="E1" s="91"/>
    </row>
    <row r="2" spans="1:14" ht="80.099999999999994" customHeight="1" x14ac:dyDescent="0.25">
      <c r="A2" s="58" t="s">
        <v>11</v>
      </c>
      <c r="B2" s="60"/>
      <c r="C2" s="59" t="s">
        <v>111</v>
      </c>
      <c r="D2" s="59" t="s">
        <v>112</v>
      </c>
      <c r="E2" s="59" t="s">
        <v>113</v>
      </c>
      <c r="F2" s="59" t="s">
        <v>114</v>
      </c>
      <c r="G2" s="59" t="s">
        <v>115</v>
      </c>
      <c r="H2" s="59" t="s">
        <v>116</v>
      </c>
      <c r="I2" s="59" t="s">
        <v>117</v>
      </c>
      <c r="J2" s="59" t="s">
        <v>118</v>
      </c>
      <c r="K2" s="59" t="s">
        <v>119</v>
      </c>
      <c r="L2" s="59" t="s">
        <v>37</v>
      </c>
      <c r="M2" s="61" t="s">
        <v>139</v>
      </c>
    </row>
    <row r="3" spans="1:14" ht="24.95" customHeight="1" x14ac:dyDescent="0.25">
      <c r="A3" s="92" t="s">
        <v>23</v>
      </c>
      <c r="B3" s="5" t="s">
        <v>45</v>
      </c>
      <c r="C3" s="5">
        <v>39</v>
      </c>
      <c r="D3" s="5">
        <v>112</v>
      </c>
      <c r="E3" s="5">
        <v>44</v>
      </c>
      <c r="F3" s="5">
        <v>159</v>
      </c>
      <c r="G3" s="5">
        <v>16</v>
      </c>
      <c r="H3" s="5">
        <v>115</v>
      </c>
      <c r="I3" s="5">
        <v>0</v>
      </c>
      <c r="J3" s="5">
        <v>56</v>
      </c>
      <c r="K3" s="5">
        <v>111</v>
      </c>
      <c r="L3" s="5">
        <v>0</v>
      </c>
      <c r="M3" s="18">
        <f>SUM(C3:L3)</f>
        <v>652</v>
      </c>
      <c r="N3" s="11"/>
    </row>
    <row r="4" spans="1:14" ht="24.95" customHeight="1" x14ac:dyDescent="0.25">
      <c r="A4" s="92"/>
      <c r="B4" s="5" t="s">
        <v>27</v>
      </c>
      <c r="C4" s="19">
        <f>C3/$M$3</f>
        <v>5.98159509202454E-2</v>
      </c>
      <c r="D4" s="19">
        <f t="shared" ref="D4:L4" si="0">D3/$M$3</f>
        <v>0.17177914110429449</v>
      </c>
      <c r="E4" s="19">
        <f t="shared" si="0"/>
        <v>6.7484662576687116E-2</v>
      </c>
      <c r="F4" s="19">
        <f t="shared" si="0"/>
        <v>0.24386503067484663</v>
      </c>
      <c r="G4" s="19">
        <f t="shared" si="0"/>
        <v>2.4539877300613498E-2</v>
      </c>
      <c r="H4" s="19">
        <f t="shared" si="0"/>
        <v>0.17638036809815952</v>
      </c>
      <c r="I4" s="19">
        <f t="shared" si="0"/>
        <v>0</v>
      </c>
      <c r="J4" s="19">
        <f t="shared" si="0"/>
        <v>8.5889570552147243E-2</v>
      </c>
      <c r="K4" s="19">
        <f t="shared" si="0"/>
        <v>0.17024539877300612</v>
      </c>
      <c r="L4" s="19">
        <f t="shared" si="0"/>
        <v>0</v>
      </c>
      <c r="M4" s="20">
        <f t="shared" ref="M4:M8" si="1">SUM(C4:L4)</f>
        <v>1</v>
      </c>
      <c r="N4" s="11"/>
    </row>
    <row r="5" spans="1:14" ht="24.95" customHeight="1" x14ac:dyDescent="0.25">
      <c r="A5" s="92" t="s">
        <v>24</v>
      </c>
      <c r="B5" s="5" t="s">
        <v>45</v>
      </c>
      <c r="C5" s="5">
        <v>76</v>
      </c>
      <c r="D5" s="5">
        <v>118</v>
      </c>
      <c r="E5" s="5">
        <v>72</v>
      </c>
      <c r="F5" s="5">
        <v>181</v>
      </c>
      <c r="G5" s="5">
        <v>42</v>
      </c>
      <c r="H5" s="5">
        <v>122</v>
      </c>
      <c r="I5" s="5">
        <v>15</v>
      </c>
      <c r="J5" s="5">
        <v>68</v>
      </c>
      <c r="K5" s="5">
        <v>117</v>
      </c>
      <c r="L5" s="5">
        <v>5</v>
      </c>
      <c r="M5" s="21">
        <f t="shared" si="1"/>
        <v>816</v>
      </c>
      <c r="N5" s="11"/>
    </row>
    <row r="6" spans="1:14" ht="24.95" customHeight="1" x14ac:dyDescent="0.25">
      <c r="A6" s="92"/>
      <c r="B6" s="5" t="s">
        <v>27</v>
      </c>
      <c r="C6" s="19">
        <f>C5/$M$5</f>
        <v>9.3137254901960786E-2</v>
      </c>
      <c r="D6" s="19">
        <f t="shared" ref="D6:L6" si="2">D5/$M$5</f>
        <v>0.14460784313725492</v>
      </c>
      <c r="E6" s="19">
        <f t="shared" si="2"/>
        <v>8.8235294117647065E-2</v>
      </c>
      <c r="F6" s="19">
        <f t="shared" si="2"/>
        <v>0.22181372549019607</v>
      </c>
      <c r="G6" s="19">
        <f t="shared" si="2"/>
        <v>5.1470588235294115E-2</v>
      </c>
      <c r="H6" s="19">
        <f t="shared" si="2"/>
        <v>0.14950980392156862</v>
      </c>
      <c r="I6" s="19">
        <f t="shared" si="2"/>
        <v>1.8382352941176471E-2</v>
      </c>
      <c r="J6" s="19">
        <f t="shared" si="2"/>
        <v>8.3333333333333329E-2</v>
      </c>
      <c r="K6" s="19">
        <f t="shared" si="2"/>
        <v>0.14338235294117646</v>
      </c>
      <c r="L6" s="22">
        <f t="shared" si="2"/>
        <v>6.1274509803921568E-3</v>
      </c>
      <c r="M6" s="20">
        <f t="shared" si="1"/>
        <v>1.0000000000000002</v>
      </c>
      <c r="N6" s="11"/>
    </row>
    <row r="7" spans="1:14" ht="24.95" customHeight="1" x14ac:dyDescent="0.25">
      <c r="A7" s="92" t="s">
        <v>25</v>
      </c>
      <c r="B7" s="5" t="s">
        <v>45</v>
      </c>
      <c r="C7" s="5">
        <v>35</v>
      </c>
      <c r="D7" s="5">
        <v>10</v>
      </c>
      <c r="E7" s="5">
        <v>24</v>
      </c>
      <c r="F7" s="5">
        <v>14</v>
      </c>
      <c r="G7" s="5">
        <v>24</v>
      </c>
      <c r="H7" s="5">
        <v>13</v>
      </c>
      <c r="I7" s="5">
        <v>12</v>
      </c>
      <c r="J7" s="5">
        <v>14</v>
      </c>
      <c r="K7" s="5">
        <v>14</v>
      </c>
      <c r="L7" s="5">
        <v>0</v>
      </c>
      <c r="M7" s="21">
        <f t="shared" si="1"/>
        <v>160</v>
      </c>
      <c r="N7" s="11"/>
    </row>
    <row r="8" spans="1:14" ht="24.95" customHeight="1" thickBot="1" x14ac:dyDescent="0.3">
      <c r="A8" s="93"/>
      <c r="B8" s="23" t="s">
        <v>27</v>
      </c>
      <c r="C8" s="24">
        <f>C7/$M$7</f>
        <v>0.21875</v>
      </c>
      <c r="D8" s="24">
        <f t="shared" ref="D8:L8" si="3">D7/$M$7</f>
        <v>6.25E-2</v>
      </c>
      <c r="E8" s="24">
        <f t="shared" si="3"/>
        <v>0.15</v>
      </c>
      <c r="F8" s="24">
        <f t="shared" si="3"/>
        <v>8.7499999999999994E-2</v>
      </c>
      <c r="G8" s="24">
        <f t="shared" si="3"/>
        <v>0.15</v>
      </c>
      <c r="H8" s="24">
        <f t="shared" si="3"/>
        <v>8.1250000000000003E-2</v>
      </c>
      <c r="I8" s="24">
        <f t="shared" si="3"/>
        <v>7.4999999999999997E-2</v>
      </c>
      <c r="J8" s="24">
        <f t="shared" si="3"/>
        <v>8.7499999999999994E-2</v>
      </c>
      <c r="K8" s="24">
        <f t="shared" si="3"/>
        <v>8.7499999999999994E-2</v>
      </c>
      <c r="L8" s="25">
        <f t="shared" si="3"/>
        <v>0</v>
      </c>
      <c r="M8" s="26">
        <f t="shared" si="1"/>
        <v>1</v>
      </c>
      <c r="N8" s="11"/>
    </row>
    <row r="9" spans="1:1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</sheetData>
  <mergeCells count="4">
    <mergeCell ref="A3:A4"/>
    <mergeCell ref="A5:A6"/>
    <mergeCell ref="A7:A8"/>
    <mergeCell ref="A1:E1"/>
  </mergeCells>
  <phoneticPr fontId="1" type="noConversion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60" zoomScaleNormal="60" workbookViewId="0">
      <selection activeCell="F26" sqref="F26"/>
    </sheetView>
  </sheetViews>
  <sheetFormatPr defaultRowHeight="16.5" x14ac:dyDescent="0.25"/>
  <cols>
    <col min="1" max="1" width="20.625" customWidth="1"/>
    <col min="2" max="3" width="25.625" customWidth="1"/>
    <col min="4" max="6" width="20.625" customWidth="1"/>
  </cols>
  <sheetData>
    <row r="1" spans="1:6" ht="26.25" thickBot="1" x14ac:dyDescent="0.3">
      <c r="A1" s="87" t="s">
        <v>148</v>
      </c>
      <c r="B1" s="87"/>
      <c r="C1" s="87"/>
    </row>
    <row r="2" spans="1:6" ht="50.1" customHeight="1" x14ac:dyDescent="0.25">
      <c r="A2" s="58" t="s">
        <v>11</v>
      </c>
      <c r="B2" s="62" t="s">
        <v>21</v>
      </c>
      <c r="C2" s="59" t="s">
        <v>13</v>
      </c>
      <c r="D2" s="60" t="s">
        <v>14</v>
      </c>
      <c r="E2" s="59" t="s">
        <v>15</v>
      </c>
      <c r="F2" s="61" t="s">
        <v>16</v>
      </c>
    </row>
    <row r="3" spans="1:6" ht="20.100000000000001" customHeight="1" x14ac:dyDescent="0.25">
      <c r="A3" s="85" t="s">
        <v>17</v>
      </c>
      <c r="B3" s="5" t="s">
        <v>121</v>
      </c>
      <c r="C3" s="5">
        <v>200</v>
      </c>
      <c r="D3" s="5">
        <v>199</v>
      </c>
      <c r="E3" s="5">
        <v>1</v>
      </c>
      <c r="F3" s="6">
        <f>D3/C3</f>
        <v>0.995</v>
      </c>
    </row>
    <row r="4" spans="1:6" ht="20.100000000000001" customHeight="1" x14ac:dyDescent="0.25">
      <c r="A4" s="86"/>
      <c r="B4" s="5" t="s">
        <v>122</v>
      </c>
      <c r="C4" s="5">
        <v>151</v>
      </c>
      <c r="D4" s="5">
        <v>151</v>
      </c>
      <c r="E4" s="5">
        <v>0</v>
      </c>
      <c r="F4" s="7">
        <f t="shared" ref="F4:F27" si="0">D4/C4</f>
        <v>1</v>
      </c>
    </row>
    <row r="5" spans="1:6" ht="20.100000000000001" customHeight="1" x14ac:dyDescent="0.25">
      <c r="A5" s="86"/>
      <c r="B5" s="5" t="s">
        <v>140</v>
      </c>
      <c r="C5" s="5">
        <v>70</v>
      </c>
      <c r="D5" s="5">
        <v>70</v>
      </c>
      <c r="E5" s="5">
        <v>0</v>
      </c>
      <c r="F5" s="6">
        <f t="shared" si="0"/>
        <v>1</v>
      </c>
    </row>
    <row r="6" spans="1:6" ht="20.100000000000001" customHeight="1" x14ac:dyDescent="0.25">
      <c r="A6" s="86"/>
      <c r="B6" s="5" t="s">
        <v>123</v>
      </c>
      <c r="C6" s="5">
        <v>91</v>
      </c>
      <c r="D6" s="5">
        <v>91</v>
      </c>
      <c r="E6" s="5">
        <v>0</v>
      </c>
      <c r="F6" s="6">
        <f t="shared" si="0"/>
        <v>1</v>
      </c>
    </row>
    <row r="7" spans="1:6" ht="20.100000000000001" customHeight="1" x14ac:dyDescent="0.25">
      <c r="A7" s="86"/>
      <c r="B7" s="5" t="s">
        <v>125</v>
      </c>
      <c r="C7" s="5">
        <v>65</v>
      </c>
      <c r="D7" s="5">
        <v>65</v>
      </c>
      <c r="E7" s="5">
        <v>0</v>
      </c>
      <c r="F7" s="6">
        <f t="shared" si="0"/>
        <v>1</v>
      </c>
    </row>
    <row r="8" spans="1:6" ht="20.100000000000001" customHeight="1" x14ac:dyDescent="0.25">
      <c r="A8" s="86"/>
      <c r="B8" s="5" t="s">
        <v>120</v>
      </c>
      <c r="C8" s="5">
        <v>34</v>
      </c>
      <c r="D8" s="5">
        <v>34</v>
      </c>
      <c r="E8" s="5">
        <v>0</v>
      </c>
      <c r="F8" s="6">
        <f t="shared" si="0"/>
        <v>1</v>
      </c>
    </row>
    <row r="9" spans="1:6" ht="20.100000000000001" customHeight="1" x14ac:dyDescent="0.25">
      <c r="A9" s="86"/>
      <c r="B9" s="5" t="s">
        <v>124</v>
      </c>
      <c r="C9" s="5">
        <v>42</v>
      </c>
      <c r="D9" s="5">
        <v>42</v>
      </c>
      <c r="E9" s="5">
        <v>0</v>
      </c>
      <c r="F9" s="6">
        <f t="shared" si="0"/>
        <v>1</v>
      </c>
    </row>
    <row r="10" spans="1:6" ht="20.100000000000001" customHeight="1" x14ac:dyDescent="0.25">
      <c r="A10" s="85" t="s">
        <v>18</v>
      </c>
      <c r="B10" s="5" t="s">
        <v>142</v>
      </c>
      <c r="C10" s="5">
        <v>40</v>
      </c>
      <c r="D10" s="5">
        <v>13</v>
      </c>
      <c r="E10" s="5">
        <v>27</v>
      </c>
      <c r="F10" s="33">
        <f t="shared" si="0"/>
        <v>0.32500000000000001</v>
      </c>
    </row>
    <row r="11" spans="1:6" ht="20.100000000000001" customHeight="1" x14ac:dyDescent="0.25">
      <c r="A11" s="86"/>
      <c r="B11" s="5" t="s">
        <v>129</v>
      </c>
      <c r="C11" s="5">
        <v>29</v>
      </c>
      <c r="D11" s="5">
        <v>7</v>
      </c>
      <c r="E11" s="5">
        <v>22</v>
      </c>
      <c r="F11" s="31">
        <f t="shared" si="0"/>
        <v>0.2413793103448276</v>
      </c>
    </row>
    <row r="12" spans="1:6" ht="20.100000000000001" customHeight="1" x14ac:dyDescent="0.25">
      <c r="A12" s="86"/>
      <c r="B12" s="5" t="s">
        <v>141</v>
      </c>
      <c r="C12" s="5">
        <v>41</v>
      </c>
      <c r="D12" s="5">
        <v>17</v>
      </c>
      <c r="E12" s="5">
        <v>24</v>
      </c>
      <c r="F12" s="31">
        <f t="shared" si="0"/>
        <v>0.41463414634146339</v>
      </c>
    </row>
    <row r="13" spans="1:6" ht="20.100000000000001" customHeight="1" x14ac:dyDescent="0.25">
      <c r="A13" s="86"/>
      <c r="B13" s="5" t="s">
        <v>144</v>
      </c>
      <c r="C13" s="5">
        <v>32</v>
      </c>
      <c r="D13" s="5">
        <v>9</v>
      </c>
      <c r="E13" s="5">
        <v>23</v>
      </c>
      <c r="F13" s="33">
        <f t="shared" si="0"/>
        <v>0.28125</v>
      </c>
    </row>
    <row r="14" spans="1:6" ht="20.100000000000001" customHeight="1" x14ac:dyDescent="0.25">
      <c r="A14" s="86"/>
      <c r="B14" s="5" t="s">
        <v>143</v>
      </c>
      <c r="C14" s="5">
        <v>8</v>
      </c>
      <c r="D14" s="5">
        <v>2</v>
      </c>
      <c r="E14" s="5">
        <v>6</v>
      </c>
      <c r="F14" s="31">
        <f t="shared" si="0"/>
        <v>0.25</v>
      </c>
    </row>
    <row r="15" spans="1:6" ht="20.100000000000001" customHeight="1" x14ac:dyDescent="0.25">
      <c r="A15" s="86"/>
      <c r="B15" s="5" t="s">
        <v>126</v>
      </c>
      <c r="C15" s="5">
        <v>12</v>
      </c>
      <c r="D15" s="5">
        <v>3</v>
      </c>
      <c r="E15" s="5">
        <v>9</v>
      </c>
      <c r="F15" s="33">
        <f t="shared" si="0"/>
        <v>0.25</v>
      </c>
    </row>
    <row r="16" spans="1:6" ht="20.100000000000001" customHeight="1" x14ac:dyDescent="0.25">
      <c r="A16" s="86"/>
      <c r="B16" s="5" t="s">
        <v>128</v>
      </c>
      <c r="C16" s="5">
        <v>23</v>
      </c>
      <c r="D16" s="5">
        <v>7</v>
      </c>
      <c r="E16" s="5">
        <v>16</v>
      </c>
      <c r="F16" s="33">
        <f t="shared" si="0"/>
        <v>0.30434782608695654</v>
      </c>
    </row>
    <row r="17" spans="1:6" ht="20.100000000000001" customHeight="1" x14ac:dyDescent="0.25">
      <c r="A17" s="86"/>
      <c r="B17" s="5" t="s">
        <v>158</v>
      </c>
      <c r="C17" s="5">
        <v>1</v>
      </c>
      <c r="D17" s="5">
        <v>0</v>
      </c>
      <c r="E17" s="5">
        <v>1</v>
      </c>
      <c r="F17" s="31">
        <f t="shared" si="0"/>
        <v>0</v>
      </c>
    </row>
    <row r="18" spans="1:6" ht="20.100000000000001" customHeight="1" x14ac:dyDescent="0.25">
      <c r="A18" s="86"/>
      <c r="B18" s="5" t="s">
        <v>159</v>
      </c>
      <c r="C18" s="5">
        <v>8</v>
      </c>
      <c r="D18" s="5">
        <v>3</v>
      </c>
      <c r="E18" s="5">
        <v>5</v>
      </c>
      <c r="F18" s="33">
        <f t="shared" si="0"/>
        <v>0.375</v>
      </c>
    </row>
    <row r="19" spans="1:6" ht="20.100000000000001" customHeight="1" x14ac:dyDescent="0.25">
      <c r="A19" s="86"/>
      <c r="B19" s="5" t="s">
        <v>175</v>
      </c>
      <c r="C19" s="5">
        <v>1</v>
      </c>
      <c r="D19" s="5">
        <v>0</v>
      </c>
      <c r="E19" s="5">
        <v>1</v>
      </c>
      <c r="F19" s="33">
        <f t="shared" si="0"/>
        <v>0</v>
      </c>
    </row>
    <row r="20" spans="1:6" ht="20.100000000000001" customHeight="1" x14ac:dyDescent="0.25">
      <c r="A20" s="86"/>
      <c r="B20" s="5" t="s">
        <v>174</v>
      </c>
      <c r="C20" s="5">
        <v>12</v>
      </c>
      <c r="D20" s="5">
        <v>5</v>
      </c>
      <c r="E20" s="5">
        <v>7</v>
      </c>
      <c r="F20" s="31">
        <f t="shared" si="0"/>
        <v>0.41666666666666669</v>
      </c>
    </row>
    <row r="21" spans="1:6" ht="20.100000000000001" customHeight="1" x14ac:dyDescent="0.25">
      <c r="A21" s="85" t="s">
        <v>19</v>
      </c>
      <c r="B21" s="5" t="s">
        <v>126</v>
      </c>
      <c r="C21" s="5">
        <v>51</v>
      </c>
      <c r="D21" s="5">
        <v>17</v>
      </c>
      <c r="E21" s="5">
        <v>34</v>
      </c>
      <c r="F21" s="33">
        <f t="shared" si="0"/>
        <v>0.33333333333333331</v>
      </c>
    </row>
    <row r="22" spans="1:6" ht="20.100000000000001" customHeight="1" x14ac:dyDescent="0.25">
      <c r="A22" s="86"/>
      <c r="B22" s="5" t="s">
        <v>127</v>
      </c>
      <c r="C22" s="5">
        <v>33</v>
      </c>
      <c r="D22" s="5">
        <v>8</v>
      </c>
      <c r="E22" s="5">
        <v>25</v>
      </c>
      <c r="F22" s="7">
        <f t="shared" si="0"/>
        <v>0.24242424242424243</v>
      </c>
    </row>
    <row r="23" spans="1:6" ht="20.100000000000001" customHeight="1" x14ac:dyDescent="0.25">
      <c r="A23" s="86"/>
      <c r="B23" s="5" t="s">
        <v>128</v>
      </c>
      <c r="C23" s="5">
        <v>57</v>
      </c>
      <c r="D23" s="5">
        <v>20</v>
      </c>
      <c r="E23" s="5">
        <v>37</v>
      </c>
      <c r="F23" s="7">
        <f t="shared" si="0"/>
        <v>0.35087719298245612</v>
      </c>
    </row>
    <row r="24" spans="1:6" ht="20.100000000000001" customHeight="1" x14ac:dyDescent="0.25">
      <c r="A24" s="86"/>
      <c r="B24" s="5" t="s">
        <v>129</v>
      </c>
      <c r="C24" s="5">
        <v>7</v>
      </c>
      <c r="D24" s="5">
        <v>3</v>
      </c>
      <c r="E24" s="5">
        <v>4</v>
      </c>
      <c r="F24" s="7">
        <f t="shared" si="0"/>
        <v>0.42857142857142855</v>
      </c>
    </row>
    <row r="25" spans="1:6" ht="20.100000000000001" customHeight="1" x14ac:dyDescent="0.25">
      <c r="A25" s="86"/>
      <c r="B25" s="5" t="s">
        <v>130</v>
      </c>
      <c r="C25" s="5">
        <v>35</v>
      </c>
      <c r="D25" s="5">
        <v>9</v>
      </c>
      <c r="E25" s="5">
        <v>26</v>
      </c>
      <c r="F25" s="7">
        <f t="shared" si="0"/>
        <v>0.25714285714285712</v>
      </c>
    </row>
    <row r="26" spans="1:6" ht="20.100000000000001" customHeight="1" x14ac:dyDescent="0.25">
      <c r="A26" s="86"/>
      <c r="B26" s="5" t="s">
        <v>131</v>
      </c>
      <c r="C26" s="5">
        <v>13</v>
      </c>
      <c r="D26" s="5">
        <v>5</v>
      </c>
      <c r="E26" s="5">
        <v>8</v>
      </c>
      <c r="F26" s="6">
        <f t="shared" si="0"/>
        <v>0.38461538461538464</v>
      </c>
    </row>
    <row r="27" spans="1:6" ht="20.100000000000001" customHeight="1" x14ac:dyDescent="0.25">
      <c r="A27" s="86"/>
      <c r="B27" s="5" t="s">
        <v>175</v>
      </c>
      <c r="C27" s="5">
        <v>1</v>
      </c>
      <c r="D27" s="5">
        <v>0</v>
      </c>
      <c r="E27" s="5">
        <v>1</v>
      </c>
      <c r="F27" s="7">
        <f t="shared" si="0"/>
        <v>0</v>
      </c>
    </row>
    <row r="28" spans="1:6" ht="24.95" customHeight="1" thickBot="1" x14ac:dyDescent="0.3">
      <c r="A28" s="83" t="s">
        <v>20</v>
      </c>
      <c r="B28" s="84"/>
      <c r="C28" s="10">
        <f>SUM(C3:C27)</f>
        <v>1057</v>
      </c>
      <c r="D28" s="4">
        <f>SUM(D3:D27)</f>
        <v>780</v>
      </c>
      <c r="E28" s="4">
        <f>SUM(E3:E27)</f>
        <v>277</v>
      </c>
      <c r="F28" s="8">
        <f>D28/C28</f>
        <v>0.73793755912961212</v>
      </c>
    </row>
  </sheetData>
  <mergeCells count="5">
    <mergeCell ref="A28:B28"/>
    <mergeCell ref="A3:A9"/>
    <mergeCell ref="A10:A20"/>
    <mergeCell ref="A21:A27"/>
    <mergeCell ref="A1:C1"/>
  </mergeCells>
  <phoneticPr fontId="1" type="noConversion"/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0" zoomScaleNormal="80" workbookViewId="0">
      <selection activeCell="L20" sqref="L20"/>
    </sheetView>
  </sheetViews>
  <sheetFormatPr defaultRowHeight="15.75" x14ac:dyDescent="0.25"/>
  <cols>
    <col min="1" max="2" width="10.625" style="1" customWidth="1"/>
    <col min="3" max="3" width="9" style="1"/>
    <col min="4" max="4" width="9.5" style="1" bestFit="1" customWidth="1"/>
    <col min="5" max="8" width="9" style="1"/>
    <col min="9" max="9" width="10.125" style="1" bestFit="1" customWidth="1"/>
    <col min="10" max="16384" width="9" style="1"/>
  </cols>
  <sheetData>
    <row r="1" spans="1:11" ht="21.75" thickBot="1" x14ac:dyDescent="0.3">
      <c r="A1" s="90" t="s">
        <v>149</v>
      </c>
      <c r="B1" s="91"/>
      <c r="C1" s="91"/>
      <c r="D1" s="91"/>
      <c r="E1" s="91"/>
    </row>
    <row r="2" spans="1:11" ht="20.100000000000001" customHeight="1" x14ac:dyDescent="0.25">
      <c r="A2" s="58" t="s">
        <v>11</v>
      </c>
      <c r="B2" s="60"/>
      <c r="C2" s="60" t="s">
        <v>132</v>
      </c>
      <c r="D2" s="60" t="s">
        <v>133</v>
      </c>
      <c r="E2" s="60" t="s">
        <v>134</v>
      </c>
      <c r="F2" s="60" t="s">
        <v>135</v>
      </c>
      <c r="G2" s="60" t="s">
        <v>136</v>
      </c>
      <c r="H2" s="60" t="s">
        <v>137</v>
      </c>
      <c r="I2" s="61" t="s">
        <v>22</v>
      </c>
    </row>
    <row r="3" spans="1:11" ht="24.95" customHeight="1" x14ac:dyDescent="0.25">
      <c r="A3" s="85" t="s">
        <v>23</v>
      </c>
      <c r="B3" s="5" t="s">
        <v>26</v>
      </c>
      <c r="C3" s="5">
        <v>0</v>
      </c>
      <c r="D3" s="5">
        <v>534</v>
      </c>
      <c r="E3" s="5">
        <v>0</v>
      </c>
      <c r="F3" s="5">
        <v>0</v>
      </c>
      <c r="G3" s="5">
        <v>0</v>
      </c>
      <c r="H3" s="5">
        <v>118</v>
      </c>
      <c r="I3" s="21">
        <f>SUM(C3:H3)</f>
        <v>652</v>
      </c>
      <c r="J3" s="11"/>
      <c r="K3" s="11"/>
    </row>
    <row r="4" spans="1:11" ht="24.95" customHeight="1" x14ac:dyDescent="0.25">
      <c r="A4" s="88"/>
      <c r="B4" s="5" t="s">
        <v>27</v>
      </c>
      <c r="C4" s="19">
        <f>C3/$I$3</f>
        <v>0</v>
      </c>
      <c r="D4" s="19">
        <f t="shared" ref="D4:H4" si="0">D3/$I$3</f>
        <v>0.81901840490797551</v>
      </c>
      <c r="E4" s="19">
        <f t="shared" si="0"/>
        <v>0</v>
      </c>
      <c r="F4" s="19">
        <f t="shared" si="0"/>
        <v>0</v>
      </c>
      <c r="G4" s="22">
        <f t="shared" si="0"/>
        <v>0</v>
      </c>
      <c r="H4" s="19">
        <f t="shared" si="0"/>
        <v>0.18098159509202455</v>
      </c>
      <c r="I4" s="20">
        <f t="shared" ref="I4:I10" si="1">SUM(C4:H4)</f>
        <v>1</v>
      </c>
      <c r="J4" s="11"/>
      <c r="K4" s="11"/>
    </row>
    <row r="5" spans="1:11" ht="24.95" customHeight="1" x14ac:dyDescent="0.25">
      <c r="A5" s="85" t="s">
        <v>24</v>
      </c>
      <c r="B5" s="5" t="s">
        <v>26</v>
      </c>
      <c r="C5" s="5">
        <v>0</v>
      </c>
      <c r="D5" s="5">
        <v>596</v>
      </c>
      <c r="E5" s="5">
        <v>4</v>
      </c>
      <c r="F5" s="5">
        <v>0</v>
      </c>
      <c r="G5" s="5">
        <v>0</v>
      </c>
      <c r="H5" s="5">
        <v>118</v>
      </c>
      <c r="I5" s="21">
        <f t="shared" si="1"/>
        <v>718</v>
      </c>
      <c r="J5" s="11"/>
      <c r="K5" s="11"/>
    </row>
    <row r="6" spans="1:11" ht="24.95" customHeight="1" x14ac:dyDescent="0.25">
      <c r="A6" s="88"/>
      <c r="B6" s="5" t="s">
        <v>27</v>
      </c>
      <c r="C6" s="19">
        <f>C5/$I$5</f>
        <v>0</v>
      </c>
      <c r="D6" s="19">
        <f t="shared" ref="D6:H6" si="2">D5/$I$5</f>
        <v>0.83008356545961004</v>
      </c>
      <c r="E6" s="19">
        <f t="shared" si="2"/>
        <v>5.5710306406685237E-3</v>
      </c>
      <c r="F6" s="19">
        <f t="shared" si="2"/>
        <v>0</v>
      </c>
      <c r="G6" s="22">
        <f t="shared" si="2"/>
        <v>0</v>
      </c>
      <c r="H6" s="19">
        <f t="shared" si="2"/>
        <v>0.16434540389972144</v>
      </c>
      <c r="I6" s="20">
        <f t="shared" si="1"/>
        <v>1</v>
      </c>
      <c r="J6" s="11"/>
      <c r="K6" s="11"/>
    </row>
    <row r="7" spans="1:11" ht="24.95" customHeight="1" x14ac:dyDescent="0.25">
      <c r="A7" s="85" t="s">
        <v>25</v>
      </c>
      <c r="B7" s="5" t="s">
        <v>26</v>
      </c>
      <c r="C7" s="5">
        <v>0</v>
      </c>
      <c r="D7" s="5">
        <v>62</v>
      </c>
      <c r="E7" s="5">
        <v>0</v>
      </c>
      <c r="F7" s="5">
        <v>0</v>
      </c>
      <c r="G7" s="5">
        <v>0</v>
      </c>
      <c r="H7" s="5">
        <v>0</v>
      </c>
      <c r="I7" s="21">
        <f t="shared" si="1"/>
        <v>62</v>
      </c>
      <c r="J7" s="11"/>
      <c r="K7" s="11"/>
    </row>
    <row r="8" spans="1:11" ht="24.95" customHeight="1" x14ac:dyDescent="0.25">
      <c r="A8" s="86"/>
      <c r="B8" s="53" t="s">
        <v>27</v>
      </c>
      <c r="C8" s="54">
        <f>C7/$I$7</f>
        <v>0</v>
      </c>
      <c r="D8" s="112">
        <f t="shared" ref="D8:H8" si="3">D7/$I$7</f>
        <v>1</v>
      </c>
      <c r="E8" s="54">
        <f t="shared" si="3"/>
        <v>0</v>
      </c>
      <c r="F8" s="55">
        <f t="shared" si="3"/>
        <v>0</v>
      </c>
      <c r="G8" s="54">
        <f t="shared" si="3"/>
        <v>0</v>
      </c>
      <c r="H8" s="55">
        <f t="shared" si="3"/>
        <v>0</v>
      </c>
      <c r="I8" s="56">
        <f t="shared" si="1"/>
        <v>1</v>
      </c>
      <c r="J8" s="11"/>
      <c r="K8" s="11"/>
    </row>
    <row r="9" spans="1:11" ht="24.95" customHeight="1" x14ac:dyDescent="0.25">
      <c r="A9" s="85" t="s">
        <v>28</v>
      </c>
      <c r="B9" s="5" t="s">
        <v>26</v>
      </c>
      <c r="C9" s="5">
        <f>SUM(C3,C5,C7)</f>
        <v>0</v>
      </c>
      <c r="D9" s="5">
        <f t="shared" ref="D9:H9" si="4">SUM(D3,D5,D7)</f>
        <v>1192</v>
      </c>
      <c r="E9" s="5">
        <f t="shared" si="4"/>
        <v>4</v>
      </c>
      <c r="F9" s="5">
        <f t="shared" si="4"/>
        <v>0</v>
      </c>
      <c r="G9" s="5">
        <f t="shared" si="4"/>
        <v>0</v>
      </c>
      <c r="H9" s="5">
        <f t="shared" si="4"/>
        <v>236</v>
      </c>
      <c r="I9" s="57">
        <f>SUM(C9:H9)</f>
        <v>1432</v>
      </c>
      <c r="J9" s="11"/>
      <c r="K9" s="11"/>
    </row>
    <row r="10" spans="1:11" ht="24.95" customHeight="1" thickBot="1" x14ac:dyDescent="0.3">
      <c r="A10" s="89"/>
      <c r="B10" s="23" t="s">
        <v>27</v>
      </c>
      <c r="C10" s="24">
        <f>C9/$I$9</f>
        <v>0</v>
      </c>
      <c r="D10" s="24">
        <f t="shared" ref="D10:H10" si="5">D9/$I$9</f>
        <v>0.83240223463687146</v>
      </c>
      <c r="E10" s="24">
        <f t="shared" si="5"/>
        <v>2.7932960893854749E-3</v>
      </c>
      <c r="F10" s="24">
        <f t="shared" si="5"/>
        <v>0</v>
      </c>
      <c r="G10" s="24">
        <f t="shared" si="5"/>
        <v>0</v>
      </c>
      <c r="H10" s="24">
        <f t="shared" si="5"/>
        <v>0.16480446927374301</v>
      </c>
      <c r="I10" s="26">
        <f t="shared" si="1"/>
        <v>1</v>
      </c>
      <c r="J10" s="11"/>
      <c r="K10" s="11"/>
    </row>
    <row r="11" spans="1:1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</sheetData>
  <mergeCells count="5">
    <mergeCell ref="A3:A4"/>
    <mergeCell ref="A5:A6"/>
    <mergeCell ref="A7:A8"/>
    <mergeCell ref="A9:A10"/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70" zoomScaleNormal="70" workbookViewId="0">
      <selection activeCell="E13" sqref="E13"/>
    </sheetView>
  </sheetViews>
  <sheetFormatPr defaultRowHeight="15.75" x14ac:dyDescent="0.25"/>
  <cols>
    <col min="1" max="9" width="10.625" style="1" customWidth="1"/>
    <col min="10" max="10" width="0" style="1" hidden="1" customWidth="1"/>
    <col min="11" max="16384" width="9" style="1"/>
  </cols>
  <sheetData>
    <row r="1" spans="1:13" ht="21.75" thickBot="1" x14ac:dyDescent="0.3">
      <c r="A1" s="91" t="s">
        <v>150</v>
      </c>
      <c r="B1" s="91"/>
      <c r="C1" s="91"/>
    </row>
    <row r="2" spans="1:13" s="9" customFormat="1" ht="20.100000000000001" customHeight="1" x14ac:dyDescent="0.25">
      <c r="A2" s="94" t="s">
        <v>29</v>
      </c>
      <c r="B2" s="95"/>
      <c r="C2" s="98" t="s">
        <v>30</v>
      </c>
      <c r="D2" s="98"/>
      <c r="E2" s="98"/>
      <c r="F2" s="98"/>
      <c r="G2" s="98"/>
      <c r="H2" s="98"/>
      <c r="I2" s="99"/>
    </row>
    <row r="3" spans="1:13" s="2" customFormat="1" ht="99.95" customHeight="1" x14ac:dyDescent="0.25">
      <c r="A3" s="96"/>
      <c r="B3" s="97"/>
      <c r="C3" s="63" t="s">
        <v>31</v>
      </c>
      <c r="D3" s="63" t="s">
        <v>32</v>
      </c>
      <c r="E3" s="63" t="s">
        <v>33</v>
      </c>
      <c r="F3" s="63" t="s">
        <v>34</v>
      </c>
      <c r="G3" s="63" t="s">
        <v>35</v>
      </c>
      <c r="H3" s="63" t="s">
        <v>36</v>
      </c>
      <c r="I3" s="64" t="s">
        <v>37</v>
      </c>
    </row>
    <row r="4" spans="1:13" ht="24.95" customHeight="1" x14ac:dyDescent="0.25">
      <c r="A4" s="92" t="s">
        <v>23</v>
      </c>
      <c r="B4" s="5" t="s">
        <v>26</v>
      </c>
      <c r="C4" s="5">
        <v>170</v>
      </c>
      <c r="D4" s="5">
        <v>18</v>
      </c>
      <c r="E4" s="5">
        <v>117</v>
      </c>
      <c r="F4" s="5">
        <v>68</v>
      </c>
      <c r="G4" s="5">
        <v>66</v>
      </c>
      <c r="H4" s="5">
        <v>95</v>
      </c>
      <c r="I4" s="21">
        <v>0</v>
      </c>
      <c r="J4" s="11">
        <f>SUM(C4:I4)</f>
        <v>534</v>
      </c>
      <c r="K4" s="11"/>
      <c r="L4" s="11"/>
    </row>
    <row r="5" spans="1:13" ht="24.95" customHeight="1" x14ac:dyDescent="0.25">
      <c r="A5" s="92"/>
      <c r="B5" s="5" t="s">
        <v>27</v>
      </c>
      <c r="C5" s="19">
        <f t="shared" ref="C5:I5" si="0">C4/$K$12</f>
        <v>0.31835205992509363</v>
      </c>
      <c r="D5" s="19">
        <f t="shared" si="0"/>
        <v>3.3707865168539325E-2</v>
      </c>
      <c r="E5" s="19">
        <f t="shared" si="0"/>
        <v>0.21910112359550563</v>
      </c>
      <c r="F5" s="19">
        <f t="shared" si="0"/>
        <v>0.12734082397003746</v>
      </c>
      <c r="G5" s="19">
        <f t="shared" si="0"/>
        <v>0.12359550561797752</v>
      </c>
      <c r="H5" s="19">
        <f t="shared" si="0"/>
        <v>0.17790262172284643</v>
      </c>
      <c r="I5" s="13">
        <f t="shared" si="0"/>
        <v>0</v>
      </c>
      <c r="J5" s="52">
        <f t="shared" ref="J5:J9" si="1">SUM(C5:I5)</f>
        <v>0.99999999999999989</v>
      </c>
      <c r="K5" s="11"/>
      <c r="L5" s="11"/>
    </row>
    <row r="6" spans="1:13" ht="24.95" customHeight="1" x14ac:dyDescent="0.25">
      <c r="A6" s="92" t="s">
        <v>24</v>
      </c>
      <c r="B6" s="5" t="s">
        <v>26</v>
      </c>
      <c r="C6" s="5">
        <v>179</v>
      </c>
      <c r="D6" s="5">
        <v>20</v>
      </c>
      <c r="E6" s="5">
        <v>151</v>
      </c>
      <c r="F6" s="5">
        <v>71</v>
      </c>
      <c r="G6" s="5">
        <v>73</v>
      </c>
      <c r="H6" s="5">
        <v>95</v>
      </c>
      <c r="I6" s="21">
        <v>4</v>
      </c>
      <c r="J6" s="11">
        <f t="shared" si="1"/>
        <v>593</v>
      </c>
      <c r="K6" s="11"/>
      <c r="L6" s="11"/>
    </row>
    <row r="7" spans="1:13" ht="24.95" customHeight="1" x14ac:dyDescent="0.25">
      <c r="A7" s="92"/>
      <c r="B7" s="5" t="s">
        <v>27</v>
      </c>
      <c r="C7" s="19">
        <f t="shared" ref="C7:I7" si="2">C6/$K$14</f>
        <v>0.30033557046979864</v>
      </c>
      <c r="D7" s="19">
        <f t="shared" si="2"/>
        <v>3.3557046979865772E-2</v>
      </c>
      <c r="E7" s="19">
        <f t="shared" si="2"/>
        <v>0.25335570469798657</v>
      </c>
      <c r="F7" s="19">
        <f t="shared" si="2"/>
        <v>0.11912751677852348</v>
      </c>
      <c r="G7" s="19">
        <f t="shared" si="2"/>
        <v>0.12248322147651007</v>
      </c>
      <c r="H7" s="19">
        <f t="shared" si="2"/>
        <v>0.15939597315436241</v>
      </c>
      <c r="I7" s="13">
        <f t="shared" si="2"/>
        <v>6.7114093959731542E-3</v>
      </c>
      <c r="J7" s="11">
        <f t="shared" si="1"/>
        <v>0.99496644295302006</v>
      </c>
      <c r="K7" s="11"/>
      <c r="L7" s="11"/>
    </row>
    <row r="8" spans="1:13" ht="24.95" customHeight="1" x14ac:dyDescent="0.25">
      <c r="A8" s="92" t="s">
        <v>25</v>
      </c>
      <c r="B8" s="5" t="s">
        <v>26</v>
      </c>
      <c r="C8" s="5">
        <v>13</v>
      </c>
      <c r="D8" s="5">
        <v>0</v>
      </c>
      <c r="E8" s="5">
        <v>38</v>
      </c>
      <c r="F8" s="5">
        <v>1</v>
      </c>
      <c r="G8" s="5">
        <v>7</v>
      </c>
      <c r="H8" s="5">
        <v>0</v>
      </c>
      <c r="I8" s="21">
        <v>0</v>
      </c>
      <c r="J8" s="11">
        <f t="shared" si="1"/>
        <v>59</v>
      </c>
      <c r="K8" s="11"/>
      <c r="L8" s="11"/>
    </row>
    <row r="9" spans="1:13" ht="24" customHeight="1" thickBot="1" x14ac:dyDescent="0.3">
      <c r="A9" s="93"/>
      <c r="B9" s="23" t="s">
        <v>27</v>
      </c>
      <c r="C9" s="24">
        <f t="shared" ref="C9:I9" si="3">C8/$K$16</f>
        <v>0.20967741935483872</v>
      </c>
      <c r="D9" s="24">
        <f t="shared" si="3"/>
        <v>0</v>
      </c>
      <c r="E9" s="24">
        <f t="shared" si="3"/>
        <v>0.61290322580645162</v>
      </c>
      <c r="F9" s="24">
        <f t="shared" si="3"/>
        <v>1.6129032258064516E-2</v>
      </c>
      <c r="G9" s="24">
        <f t="shared" si="3"/>
        <v>0.11290322580645161</v>
      </c>
      <c r="H9" s="24">
        <f t="shared" si="3"/>
        <v>0</v>
      </c>
      <c r="I9" s="50">
        <f t="shared" si="3"/>
        <v>0</v>
      </c>
      <c r="J9" s="11">
        <f t="shared" si="1"/>
        <v>0.95161290322580649</v>
      </c>
      <c r="K9" s="11"/>
      <c r="L9" s="11"/>
    </row>
    <row r="10" spans="1:13" s="9" customFormat="1" ht="20.100000000000001" customHeight="1" thickBot="1" x14ac:dyDescent="0.3">
      <c r="A10" s="94" t="s">
        <v>29</v>
      </c>
      <c r="B10" s="95"/>
      <c r="C10" s="98" t="s">
        <v>38</v>
      </c>
      <c r="D10" s="98"/>
      <c r="E10" s="98"/>
      <c r="F10" s="98"/>
      <c r="G10" s="98"/>
      <c r="H10" s="98"/>
      <c r="I10" s="100"/>
      <c r="J10" s="65"/>
      <c r="K10" s="65"/>
    </row>
    <row r="11" spans="1:13" ht="94.5" x14ac:dyDescent="0.25">
      <c r="A11" s="96"/>
      <c r="B11" s="97"/>
      <c r="C11" s="63" t="s">
        <v>31</v>
      </c>
      <c r="D11" s="63" t="s">
        <v>32</v>
      </c>
      <c r="E11" s="63" t="s">
        <v>33</v>
      </c>
      <c r="F11" s="63" t="s">
        <v>34</v>
      </c>
      <c r="G11" s="63" t="s">
        <v>35</v>
      </c>
      <c r="H11" s="63" t="s">
        <v>36</v>
      </c>
      <c r="I11" s="64" t="s">
        <v>37</v>
      </c>
      <c r="J11" s="66"/>
      <c r="K11" s="67" t="s">
        <v>138</v>
      </c>
    </row>
    <row r="12" spans="1:13" ht="24.95" customHeight="1" x14ac:dyDescent="0.25">
      <c r="A12" s="92" t="s">
        <v>23</v>
      </c>
      <c r="B12" s="5" t="s">
        <v>26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21">
        <v>0</v>
      </c>
      <c r="J12" s="46">
        <f>SUM(C12:I12)</f>
        <v>0</v>
      </c>
      <c r="K12" s="47">
        <f t="shared" ref="K12:K17" si="4">J4+J12</f>
        <v>534</v>
      </c>
      <c r="L12" s="11"/>
      <c r="M12" s="11"/>
    </row>
    <row r="13" spans="1:13" ht="24.95" customHeight="1" x14ac:dyDescent="0.25">
      <c r="A13" s="92"/>
      <c r="B13" s="5" t="s">
        <v>27</v>
      </c>
      <c r="C13" s="19">
        <f>C12/$K$12</f>
        <v>0</v>
      </c>
      <c r="D13" s="19">
        <f t="shared" ref="D13:I13" si="5">D12/$K$12</f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0</v>
      </c>
      <c r="I13" s="13">
        <f t="shared" si="5"/>
        <v>0</v>
      </c>
      <c r="J13" s="48">
        <f t="shared" ref="J13:J17" si="6">SUM(C13:I13)</f>
        <v>0</v>
      </c>
      <c r="K13" s="49">
        <f t="shared" si="4"/>
        <v>0.99999999999999989</v>
      </c>
      <c r="L13" s="11"/>
      <c r="M13" s="11"/>
    </row>
    <row r="14" spans="1:13" ht="24.95" customHeight="1" x14ac:dyDescent="0.25">
      <c r="A14" s="92" t="s">
        <v>24</v>
      </c>
      <c r="B14" s="5" t="s">
        <v>26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21">
        <v>1</v>
      </c>
      <c r="J14" s="46">
        <f t="shared" si="6"/>
        <v>3</v>
      </c>
      <c r="K14" s="47">
        <f t="shared" si="4"/>
        <v>596</v>
      </c>
      <c r="L14" s="11"/>
      <c r="M14" s="11"/>
    </row>
    <row r="15" spans="1:13" ht="24.95" customHeight="1" x14ac:dyDescent="0.25">
      <c r="A15" s="92"/>
      <c r="B15" s="5" t="s">
        <v>27</v>
      </c>
      <c r="C15" s="19">
        <f>C14/$K$14</f>
        <v>3.3557046979865771E-3</v>
      </c>
      <c r="D15" s="19">
        <f t="shared" ref="D15:I15" si="7">D14/$K$14</f>
        <v>0</v>
      </c>
      <c r="E15" s="19">
        <f t="shared" si="7"/>
        <v>0</v>
      </c>
      <c r="F15" s="19">
        <f t="shared" si="7"/>
        <v>0</v>
      </c>
      <c r="G15" s="19">
        <f t="shared" si="7"/>
        <v>0</v>
      </c>
      <c r="H15" s="19">
        <f t="shared" si="7"/>
        <v>0</v>
      </c>
      <c r="I15" s="13">
        <f t="shared" si="7"/>
        <v>1.6778523489932886E-3</v>
      </c>
      <c r="J15" s="46">
        <f t="shared" si="6"/>
        <v>5.0335570469798654E-3</v>
      </c>
      <c r="K15" s="49">
        <f t="shared" si="4"/>
        <v>0.99999999999999989</v>
      </c>
      <c r="L15" s="11"/>
      <c r="M15" s="11"/>
    </row>
    <row r="16" spans="1:13" ht="24.95" customHeight="1" x14ac:dyDescent="0.25">
      <c r="A16" s="92" t="s">
        <v>25</v>
      </c>
      <c r="B16" s="5" t="s">
        <v>26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21">
        <v>2</v>
      </c>
      <c r="J16" s="46">
        <f t="shared" si="6"/>
        <v>3</v>
      </c>
      <c r="K16" s="47">
        <f t="shared" si="4"/>
        <v>62</v>
      </c>
      <c r="L16" s="11"/>
      <c r="M16" s="11"/>
    </row>
    <row r="17" spans="1:13" ht="24.95" customHeight="1" thickBot="1" x14ac:dyDescent="0.3">
      <c r="A17" s="93"/>
      <c r="B17" s="23" t="s">
        <v>27</v>
      </c>
      <c r="C17" s="24">
        <f>C16/$K$16</f>
        <v>1.6129032258064516E-2</v>
      </c>
      <c r="D17" s="24">
        <f t="shared" ref="D17:I17" si="8">D16/$K$16</f>
        <v>0</v>
      </c>
      <c r="E17" s="24">
        <f t="shared" si="8"/>
        <v>0</v>
      </c>
      <c r="F17" s="24">
        <f t="shared" si="8"/>
        <v>0</v>
      </c>
      <c r="G17" s="24">
        <f t="shared" si="8"/>
        <v>0</v>
      </c>
      <c r="H17" s="24">
        <f t="shared" si="8"/>
        <v>0</v>
      </c>
      <c r="I17" s="50">
        <f t="shared" si="8"/>
        <v>3.2258064516129031E-2</v>
      </c>
      <c r="J17" s="46">
        <f t="shared" si="6"/>
        <v>4.8387096774193547E-2</v>
      </c>
      <c r="K17" s="51">
        <f t="shared" si="4"/>
        <v>1</v>
      </c>
      <c r="L17" s="11"/>
      <c r="M17" s="11"/>
    </row>
    <row r="18" spans="1:13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11">
    <mergeCell ref="A1:C1"/>
    <mergeCell ref="A14:A15"/>
    <mergeCell ref="A16:A17"/>
    <mergeCell ref="A2:B3"/>
    <mergeCell ref="A10:B11"/>
    <mergeCell ref="C2:I2"/>
    <mergeCell ref="C10:I10"/>
    <mergeCell ref="A4:A5"/>
    <mergeCell ref="A6:A7"/>
    <mergeCell ref="A8:A9"/>
    <mergeCell ref="A12:A13"/>
  </mergeCells>
  <phoneticPr fontId="1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opLeftCell="F1" zoomScale="60" zoomScaleNormal="60" workbookViewId="0">
      <selection activeCell="S8" sqref="S8"/>
    </sheetView>
  </sheetViews>
  <sheetFormatPr defaultRowHeight="15.75" x14ac:dyDescent="0.25"/>
  <cols>
    <col min="1" max="2" width="10.625" style="1" customWidth="1"/>
    <col min="3" max="18" width="8.625" style="1" customWidth="1"/>
    <col min="19" max="16384" width="9" style="1"/>
  </cols>
  <sheetData>
    <row r="1" spans="1:20" ht="21.75" thickBot="1" x14ac:dyDescent="0.3">
      <c r="A1" s="91" t="s">
        <v>151</v>
      </c>
      <c r="B1" s="91"/>
      <c r="C1" s="91"/>
      <c r="D1" s="91"/>
    </row>
    <row r="2" spans="1:20" ht="20.100000000000001" customHeight="1" x14ac:dyDescent="0.25">
      <c r="A2" s="101" t="s">
        <v>39</v>
      </c>
      <c r="B2" s="102"/>
      <c r="C2" s="105" t="s">
        <v>30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7"/>
    </row>
    <row r="3" spans="1:20" ht="170.1" customHeight="1" x14ac:dyDescent="0.25">
      <c r="A3" s="103"/>
      <c r="B3" s="104"/>
      <c r="C3" s="68" t="s">
        <v>0</v>
      </c>
      <c r="D3" s="68" t="s">
        <v>40</v>
      </c>
      <c r="E3" s="68" t="s">
        <v>1</v>
      </c>
      <c r="F3" s="68" t="s">
        <v>2</v>
      </c>
      <c r="G3" s="68" t="s">
        <v>3</v>
      </c>
      <c r="H3" s="68" t="s">
        <v>41</v>
      </c>
      <c r="I3" s="68" t="s">
        <v>4</v>
      </c>
      <c r="J3" s="68" t="s">
        <v>5</v>
      </c>
      <c r="K3" s="68" t="s">
        <v>42</v>
      </c>
      <c r="L3" s="68" t="s">
        <v>6</v>
      </c>
      <c r="M3" s="68" t="s">
        <v>43</v>
      </c>
      <c r="N3" s="68" t="s">
        <v>7</v>
      </c>
      <c r="O3" s="68" t="s">
        <v>8</v>
      </c>
      <c r="P3" s="68" t="s">
        <v>9</v>
      </c>
      <c r="Q3" s="68" t="s">
        <v>10</v>
      </c>
      <c r="R3" s="69" t="s">
        <v>44</v>
      </c>
      <c r="S3" s="70" t="s">
        <v>139</v>
      </c>
    </row>
    <row r="4" spans="1:20" ht="24.95" customHeight="1" x14ac:dyDescent="0.25">
      <c r="A4" s="92" t="s">
        <v>23</v>
      </c>
      <c r="B4" s="5" t="s">
        <v>26</v>
      </c>
      <c r="C4" s="5">
        <v>23</v>
      </c>
      <c r="D4" s="5">
        <v>74</v>
      </c>
      <c r="E4" s="5">
        <v>24</v>
      </c>
      <c r="F4" s="5">
        <v>23</v>
      </c>
      <c r="G4" s="5">
        <v>23</v>
      </c>
      <c r="H4" s="5">
        <v>90</v>
      </c>
      <c r="I4" s="5">
        <v>44</v>
      </c>
      <c r="J4" s="5">
        <v>23</v>
      </c>
      <c r="K4" s="5">
        <v>22</v>
      </c>
      <c r="L4" s="5">
        <v>31</v>
      </c>
      <c r="M4" s="5">
        <v>29</v>
      </c>
      <c r="N4" s="5">
        <v>18</v>
      </c>
      <c r="O4" s="5">
        <v>34</v>
      </c>
      <c r="P4" s="5">
        <v>20</v>
      </c>
      <c r="Q4" s="5">
        <v>19</v>
      </c>
      <c r="R4" s="45">
        <v>37</v>
      </c>
      <c r="S4" s="21">
        <f>SUM(C4:R4)</f>
        <v>534</v>
      </c>
      <c r="T4" s="11"/>
    </row>
    <row r="5" spans="1:20" ht="24.95" customHeight="1" x14ac:dyDescent="0.25">
      <c r="A5" s="92"/>
      <c r="B5" s="5" t="s">
        <v>27</v>
      </c>
      <c r="C5" s="19">
        <f>C4/$S$4</f>
        <v>4.307116104868914E-2</v>
      </c>
      <c r="D5" s="19">
        <f t="shared" ref="D5:R5" si="0">D4/$S$4</f>
        <v>0.13857677902621723</v>
      </c>
      <c r="E5" s="19">
        <f t="shared" si="0"/>
        <v>4.49438202247191E-2</v>
      </c>
      <c r="F5" s="19">
        <f t="shared" si="0"/>
        <v>4.307116104868914E-2</v>
      </c>
      <c r="G5" s="19">
        <f t="shared" si="0"/>
        <v>4.307116104868914E-2</v>
      </c>
      <c r="H5" s="19">
        <f t="shared" si="0"/>
        <v>0.16853932584269662</v>
      </c>
      <c r="I5" s="19">
        <f t="shared" si="0"/>
        <v>8.2397003745318345E-2</v>
      </c>
      <c r="J5" s="19">
        <f t="shared" si="0"/>
        <v>4.307116104868914E-2</v>
      </c>
      <c r="K5" s="19">
        <f t="shared" si="0"/>
        <v>4.1198501872659173E-2</v>
      </c>
      <c r="L5" s="19">
        <f t="shared" si="0"/>
        <v>5.8052434456928842E-2</v>
      </c>
      <c r="M5" s="19">
        <f t="shared" si="0"/>
        <v>5.4307116104868915E-2</v>
      </c>
      <c r="N5" s="19">
        <f t="shared" si="0"/>
        <v>3.3707865168539325E-2</v>
      </c>
      <c r="O5" s="19">
        <f t="shared" si="0"/>
        <v>6.3670411985018729E-2</v>
      </c>
      <c r="P5" s="19">
        <f t="shared" si="0"/>
        <v>3.7453183520599252E-2</v>
      </c>
      <c r="Q5" s="19">
        <f t="shared" si="0"/>
        <v>3.5580524344569285E-2</v>
      </c>
      <c r="R5" s="22">
        <f t="shared" si="0"/>
        <v>6.9288389513108617E-2</v>
      </c>
      <c r="S5" s="20">
        <f t="shared" ref="S5:S9" si="1">SUM(C5:R5)</f>
        <v>1</v>
      </c>
      <c r="T5" s="11"/>
    </row>
    <row r="6" spans="1:20" ht="24.95" customHeight="1" x14ac:dyDescent="0.25">
      <c r="A6" s="92" t="s">
        <v>24</v>
      </c>
      <c r="B6" s="5" t="s">
        <v>26</v>
      </c>
      <c r="C6" s="5">
        <v>26</v>
      </c>
      <c r="D6" s="5">
        <v>78</v>
      </c>
      <c r="E6" s="5">
        <v>24</v>
      </c>
      <c r="F6" s="5">
        <v>24</v>
      </c>
      <c r="G6" s="5">
        <v>25</v>
      </c>
      <c r="H6" s="5">
        <v>93</v>
      </c>
      <c r="I6" s="5">
        <v>44</v>
      </c>
      <c r="J6" s="5">
        <v>24</v>
      </c>
      <c r="K6" s="5">
        <v>24</v>
      </c>
      <c r="L6" s="5">
        <v>31</v>
      </c>
      <c r="M6" s="5">
        <v>32</v>
      </c>
      <c r="N6" s="5">
        <v>20</v>
      </c>
      <c r="O6" s="5">
        <v>69</v>
      </c>
      <c r="P6" s="5">
        <v>26</v>
      </c>
      <c r="Q6" s="5">
        <v>19</v>
      </c>
      <c r="R6" s="45">
        <v>37</v>
      </c>
      <c r="S6" s="21">
        <f t="shared" si="1"/>
        <v>596</v>
      </c>
      <c r="T6" s="11"/>
    </row>
    <row r="7" spans="1:20" ht="24.95" customHeight="1" x14ac:dyDescent="0.25">
      <c r="A7" s="92"/>
      <c r="B7" s="5" t="s">
        <v>27</v>
      </c>
      <c r="C7" s="19">
        <f>C6/$S$6</f>
        <v>4.3624161073825503E-2</v>
      </c>
      <c r="D7" s="19">
        <f t="shared" ref="D7:R7" si="2">D6/$S$6</f>
        <v>0.13087248322147652</v>
      </c>
      <c r="E7" s="19">
        <f t="shared" si="2"/>
        <v>4.0268456375838924E-2</v>
      </c>
      <c r="F7" s="19">
        <f t="shared" si="2"/>
        <v>4.0268456375838924E-2</v>
      </c>
      <c r="G7" s="19">
        <f t="shared" si="2"/>
        <v>4.1946308724832217E-2</v>
      </c>
      <c r="H7" s="19">
        <f t="shared" si="2"/>
        <v>0.15604026845637584</v>
      </c>
      <c r="I7" s="19">
        <f t="shared" si="2"/>
        <v>7.3825503355704702E-2</v>
      </c>
      <c r="J7" s="19">
        <f t="shared" si="2"/>
        <v>4.0268456375838924E-2</v>
      </c>
      <c r="K7" s="19">
        <f t="shared" si="2"/>
        <v>4.0268456375838924E-2</v>
      </c>
      <c r="L7" s="19">
        <f t="shared" si="2"/>
        <v>5.2013422818791948E-2</v>
      </c>
      <c r="M7" s="19">
        <f t="shared" si="2"/>
        <v>5.3691275167785234E-2</v>
      </c>
      <c r="N7" s="19">
        <f t="shared" si="2"/>
        <v>3.3557046979865772E-2</v>
      </c>
      <c r="O7" s="19">
        <f t="shared" si="2"/>
        <v>0.11577181208053691</v>
      </c>
      <c r="P7" s="19">
        <f t="shared" si="2"/>
        <v>4.3624161073825503E-2</v>
      </c>
      <c r="Q7" s="19">
        <f t="shared" si="2"/>
        <v>3.1879194630872486E-2</v>
      </c>
      <c r="R7" s="22">
        <f t="shared" si="2"/>
        <v>6.2080536912751678E-2</v>
      </c>
      <c r="S7" s="20">
        <f t="shared" si="1"/>
        <v>0.99999999999999989</v>
      </c>
      <c r="T7" s="11"/>
    </row>
    <row r="8" spans="1:20" ht="24.95" customHeight="1" x14ac:dyDescent="0.25">
      <c r="A8" s="92" t="s">
        <v>25</v>
      </c>
      <c r="B8" s="5" t="s">
        <v>26</v>
      </c>
      <c r="C8" s="5">
        <v>0</v>
      </c>
      <c r="D8" s="5">
        <v>5</v>
      </c>
      <c r="E8" s="5">
        <v>1</v>
      </c>
      <c r="F8" s="5">
        <v>2</v>
      </c>
      <c r="G8" s="5">
        <v>0</v>
      </c>
      <c r="H8" s="5">
        <v>4</v>
      </c>
      <c r="I8" s="5">
        <v>0</v>
      </c>
      <c r="J8" s="5">
        <v>0</v>
      </c>
      <c r="K8" s="5">
        <v>0</v>
      </c>
      <c r="L8" s="5">
        <v>0</v>
      </c>
      <c r="M8" s="5">
        <v>3</v>
      </c>
      <c r="N8" s="5">
        <v>0</v>
      </c>
      <c r="O8" s="5">
        <v>40</v>
      </c>
      <c r="P8" s="5">
        <v>6</v>
      </c>
      <c r="Q8" s="5">
        <v>1</v>
      </c>
      <c r="R8" s="45">
        <v>0</v>
      </c>
      <c r="S8" s="21">
        <f t="shared" si="1"/>
        <v>62</v>
      </c>
      <c r="T8" s="11"/>
    </row>
    <row r="9" spans="1:20" ht="24.95" customHeight="1" thickBot="1" x14ac:dyDescent="0.3">
      <c r="A9" s="93"/>
      <c r="B9" s="23" t="s">
        <v>27</v>
      </c>
      <c r="C9" s="25">
        <f>C8/$S$8</f>
        <v>0</v>
      </c>
      <c r="D9" s="24">
        <f t="shared" ref="D9:R9" si="3">D8/$S$8</f>
        <v>8.0645161290322578E-2</v>
      </c>
      <c r="E9" s="24">
        <f t="shared" si="3"/>
        <v>1.6129032258064516E-2</v>
      </c>
      <c r="F9" s="24">
        <f t="shared" si="3"/>
        <v>3.2258064516129031E-2</v>
      </c>
      <c r="G9" s="25">
        <f t="shared" si="3"/>
        <v>0</v>
      </c>
      <c r="H9" s="25">
        <f t="shared" si="3"/>
        <v>6.4516129032258063E-2</v>
      </c>
      <c r="I9" s="25">
        <f t="shared" si="3"/>
        <v>0</v>
      </c>
      <c r="J9" s="24">
        <f t="shared" si="3"/>
        <v>0</v>
      </c>
      <c r="K9" s="24">
        <f t="shared" si="3"/>
        <v>0</v>
      </c>
      <c r="L9" s="24">
        <f t="shared" si="3"/>
        <v>0</v>
      </c>
      <c r="M9" s="24">
        <f t="shared" si="3"/>
        <v>4.8387096774193547E-2</v>
      </c>
      <c r="N9" s="24">
        <f t="shared" si="3"/>
        <v>0</v>
      </c>
      <c r="O9" s="24">
        <f t="shared" si="3"/>
        <v>0.64516129032258063</v>
      </c>
      <c r="P9" s="24">
        <f t="shared" si="3"/>
        <v>9.6774193548387094E-2</v>
      </c>
      <c r="Q9" s="25">
        <f t="shared" si="3"/>
        <v>1.6129032258064516E-2</v>
      </c>
      <c r="R9" s="24">
        <f t="shared" si="3"/>
        <v>0</v>
      </c>
      <c r="S9" s="26">
        <f t="shared" si="1"/>
        <v>1</v>
      </c>
      <c r="T9" s="11"/>
    </row>
    <row r="10" spans="1:20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</sheetData>
  <mergeCells count="6">
    <mergeCell ref="A1:D1"/>
    <mergeCell ref="A4:A5"/>
    <mergeCell ref="A6:A7"/>
    <mergeCell ref="A8:A9"/>
    <mergeCell ref="A2:B3"/>
    <mergeCell ref="C2:S2"/>
  </mergeCells>
  <phoneticPr fontId="1" type="noConversion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="50" zoomScaleNormal="50" workbookViewId="0">
      <selection activeCell="J22" sqref="J22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7" ht="21.75" thickBot="1" x14ac:dyDescent="0.3">
      <c r="A1" s="91" t="s">
        <v>152</v>
      </c>
      <c r="B1" s="91"/>
      <c r="C1" s="91"/>
      <c r="D1" s="91"/>
      <c r="E1" s="91"/>
    </row>
    <row r="2" spans="1:17" ht="20.100000000000001" customHeight="1" x14ac:dyDescent="0.25">
      <c r="A2" s="108" t="s">
        <v>11</v>
      </c>
      <c r="B2" s="109"/>
      <c r="C2" s="62" t="s">
        <v>46</v>
      </c>
      <c r="D2" s="60" t="s">
        <v>47</v>
      </c>
      <c r="E2" s="60" t="s">
        <v>48</v>
      </c>
      <c r="F2" s="60" t="s">
        <v>66</v>
      </c>
      <c r="G2" s="60" t="s">
        <v>49</v>
      </c>
      <c r="H2" s="60" t="s">
        <v>50</v>
      </c>
      <c r="I2" s="60" t="s">
        <v>51</v>
      </c>
      <c r="J2" s="60" t="s">
        <v>52</v>
      </c>
      <c r="K2" s="60" t="s">
        <v>53</v>
      </c>
      <c r="L2" s="60" t="s">
        <v>54</v>
      </c>
      <c r="M2" s="60" t="s">
        <v>55</v>
      </c>
      <c r="N2" s="61" t="s">
        <v>56</v>
      </c>
    </row>
    <row r="3" spans="1:17" ht="24.95" customHeight="1" x14ac:dyDescent="0.25">
      <c r="A3" s="85" t="s">
        <v>23</v>
      </c>
      <c r="B3" s="21" t="s">
        <v>45</v>
      </c>
      <c r="C3" s="29">
        <v>0</v>
      </c>
      <c r="D3" s="5">
        <v>122</v>
      </c>
      <c r="E3" s="5">
        <v>345</v>
      </c>
      <c r="F3" s="5">
        <v>0</v>
      </c>
      <c r="G3" s="5">
        <v>23</v>
      </c>
      <c r="H3" s="5">
        <v>0</v>
      </c>
      <c r="I3" s="5">
        <v>0</v>
      </c>
      <c r="J3" s="5">
        <v>0</v>
      </c>
      <c r="K3" s="5">
        <v>19</v>
      </c>
      <c r="L3" s="5">
        <v>0</v>
      </c>
      <c r="M3" s="5">
        <v>0</v>
      </c>
      <c r="N3" s="21">
        <v>0</v>
      </c>
      <c r="O3" s="11"/>
      <c r="P3" s="11"/>
      <c r="Q3" s="11"/>
    </row>
    <row r="4" spans="1:17" ht="24.95" customHeight="1" x14ac:dyDescent="0.25">
      <c r="A4" s="88"/>
      <c r="B4" s="21" t="s">
        <v>27</v>
      </c>
      <c r="C4" s="30">
        <f>C3/$K$17</f>
        <v>0</v>
      </c>
      <c r="D4" s="30">
        <f t="shared" ref="D4:N4" si="0">D3/$K$17</f>
        <v>0.22846441947565543</v>
      </c>
      <c r="E4" s="30">
        <f t="shared" si="0"/>
        <v>0.6460674157303371</v>
      </c>
      <c r="F4" s="30">
        <f t="shared" si="0"/>
        <v>0</v>
      </c>
      <c r="G4" s="30">
        <f t="shared" si="0"/>
        <v>4.307116104868914E-2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41">
        <f t="shared" si="0"/>
        <v>3.5580524344569285E-2</v>
      </c>
      <c r="L4" s="41">
        <f t="shared" si="0"/>
        <v>0</v>
      </c>
      <c r="M4" s="41">
        <f t="shared" si="0"/>
        <v>0</v>
      </c>
      <c r="N4" s="42">
        <f t="shared" si="0"/>
        <v>0</v>
      </c>
      <c r="O4" s="11"/>
      <c r="P4" s="11"/>
      <c r="Q4" s="11"/>
    </row>
    <row r="5" spans="1:17" ht="24.95" customHeight="1" x14ac:dyDescent="0.25">
      <c r="A5" s="85" t="s">
        <v>24</v>
      </c>
      <c r="B5" s="21" t="s">
        <v>45</v>
      </c>
      <c r="C5" s="29">
        <v>0</v>
      </c>
      <c r="D5" s="5">
        <v>122</v>
      </c>
      <c r="E5" s="5">
        <v>349</v>
      </c>
      <c r="F5" s="5">
        <v>0</v>
      </c>
      <c r="G5" s="5">
        <v>23</v>
      </c>
      <c r="H5" s="5">
        <v>0</v>
      </c>
      <c r="I5" s="5">
        <v>0</v>
      </c>
      <c r="J5" s="5">
        <v>6</v>
      </c>
      <c r="K5" s="5">
        <v>21</v>
      </c>
      <c r="L5" s="5">
        <v>9</v>
      </c>
      <c r="M5" s="5">
        <v>1</v>
      </c>
      <c r="N5" s="21">
        <v>0</v>
      </c>
      <c r="O5" s="11"/>
      <c r="P5" s="11"/>
      <c r="Q5" s="11"/>
    </row>
    <row r="6" spans="1:17" ht="24.95" customHeight="1" x14ac:dyDescent="0.25">
      <c r="A6" s="88"/>
      <c r="B6" s="21" t="s">
        <v>27</v>
      </c>
      <c r="C6" s="30">
        <f>C5/$K$19</f>
        <v>0</v>
      </c>
      <c r="D6" s="30">
        <f t="shared" ref="D6:N6" si="1">D5/$K$19</f>
        <v>0.20469798657718122</v>
      </c>
      <c r="E6" s="30">
        <f t="shared" si="1"/>
        <v>0.58557046979865768</v>
      </c>
      <c r="F6" s="30">
        <f t="shared" si="1"/>
        <v>0</v>
      </c>
      <c r="G6" s="41">
        <f t="shared" si="1"/>
        <v>3.8590604026845637E-2</v>
      </c>
      <c r="H6" s="41">
        <f t="shared" si="1"/>
        <v>0</v>
      </c>
      <c r="I6" s="30">
        <f t="shared" si="1"/>
        <v>0</v>
      </c>
      <c r="J6" s="30">
        <f t="shared" si="1"/>
        <v>1.0067114093959731E-2</v>
      </c>
      <c r="K6" s="30">
        <f t="shared" si="1"/>
        <v>3.5234899328859058E-2</v>
      </c>
      <c r="L6" s="30">
        <f t="shared" si="1"/>
        <v>1.5100671140939598E-2</v>
      </c>
      <c r="M6" s="30">
        <f t="shared" si="1"/>
        <v>1.6778523489932886E-3</v>
      </c>
      <c r="N6" s="31">
        <f t="shared" si="1"/>
        <v>0</v>
      </c>
      <c r="O6" s="11"/>
      <c r="P6" s="11"/>
      <c r="Q6" s="11"/>
    </row>
    <row r="7" spans="1:17" ht="24.95" customHeight="1" x14ac:dyDescent="0.25">
      <c r="A7" s="85" t="s">
        <v>25</v>
      </c>
      <c r="B7" s="21" t="s">
        <v>45</v>
      </c>
      <c r="C7" s="29">
        <v>0</v>
      </c>
      <c r="D7" s="5">
        <v>0</v>
      </c>
      <c r="E7" s="5">
        <v>4</v>
      </c>
      <c r="F7" s="5">
        <v>4</v>
      </c>
      <c r="G7" s="5">
        <v>0</v>
      </c>
      <c r="H7" s="5">
        <v>0</v>
      </c>
      <c r="I7" s="5">
        <v>0</v>
      </c>
      <c r="J7" s="5">
        <v>5</v>
      </c>
      <c r="K7" s="5">
        <v>2</v>
      </c>
      <c r="L7" s="5">
        <v>13</v>
      </c>
      <c r="M7" s="5">
        <v>5</v>
      </c>
      <c r="N7" s="21">
        <v>0</v>
      </c>
      <c r="O7" s="11"/>
      <c r="P7" s="11"/>
      <c r="Q7" s="11"/>
    </row>
    <row r="8" spans="1:17" ht="24.95" customHeight="1" thickBot="1" x14ac:dyDescent="0.3">
      <c r="A8" s="89"/>
      <c r="B8" s="34" t="s">
        <v>27</v>
      </c>
      <c r="C8" s="43">
        <f>C7/$K$21</f>
        <v>0</v>
      </c>
      <c r="D8" s="36">
        <f t="shared" ref="D8:N8" si="2">D7/$K$21</f>
        <v>0</v>
      </c>
      <c r="E8" s="36">
        <f t="shared" si="2"/>
        <v>6.4516129032258063E-2</v>
      </c>
      <c r="F8" s="36">
        <f t="shared" si="2"/>
        <v>6.4516129032258063E-2</v>
      </c>
      <c r="G8" s="43">
        <f t="shared" si="2"/>
        <v>0</v>
      </c>
      <c r="H8" s="43">
        <f t="shared" si="2"/>
        <v>0</v>
      </c>
      <c r="I8" s="43">
        <f t="shared" si="2"/>
        <v>0</v>
      </c>
      <c r="J8" s="36">
        <f t="shared" si="2"/>
        <v>8.0645161290322578E-2</v>
      </c>
      <c r="K8" s="36">
        <f t="shared" si="2"/>
        <v>3.2258064516129031E-2</v>
      </c>
      <c r="L8" s="36">
        <f t="shared" si="2"/>
        <v>0.20967741935483872</v>
      </c>
      <c r="M8" s="36">
        <f t="shared" si="2"/>
        <v>8.0645161290322578E-2</v>
      </c>
      <c r="N8" s="44">
        <f t="shared" si="2"/>
        <v>0</v>
      </c>
      <c r="O8" s="11"/>
      <c r="P8" s="11"/>
      <c r="Q8" s="11"/>
    </row>
    <row r="9" spans="1:17" ht="20.100000000000001" customHeight="1" x14ac:dyDescent="0.25">
      <c r="A9" s="108" t="s">
        <v>11</v>
      </c>
      <c r="B9" s="109"/>
      <c r="C9" s="62" t="s">
        <v>57</v>
      </c>
      <c r="D9" s="60" t="s">
        <v>58</v>
      </c>
      <c r="E9" s="60" t="s">
        <v>59</v>
      </c>
      <c r="F9" s="60" t="s">
        <v>60</v>
      </c>
      <c r="G9" s="60" t="s">
        <v>61</v>
      </c>
      <c r="H9" s="60" t="s">
        <v>62</v>
      </c>
      <c r="I9" s="60" t="s">
        <v>63</v>
      </c>
      <c r="J9" s="60" t="s">
        <v>67</v>
      </c>
      <c r="K9" s="60" t="s">
        <v>64</v>
      </c>
      <c r="L9" s="61" t="s">
        <v>65</v>
      </c>
      <c r="M9" s="3"/>
      <c r="N9" s="3"/>
      <c r="O9" s="3"/>
    </row>
    <row r="10" spans="1:17" ht="24.95" customHeight="1" x14ac:dyDescent="0.25">
      <c r="A10" s="85" t="s">
        <v>23</v>
      </c>
      <c r="B10" s="21" t="s">
        <v>45</v>
      </c>
      <c r="C10" s="29">
        <v>0</v>
      </c>
      <c r="D10" s="5">
        <v>0</v>
      </c>
      <c r="E10" s="5">
        <v>25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21">
        <v>0</v>
      </c>
      <c r="M10" s="40"/>
      <c r="N10" s="40"/>
      <c r="O10" s="3"/>
    </row>
    <row r="11" spans="1:17" ht="24.95" customHeight="1" x14ac:dyDescent="0.25">
      <c r="A11" s="88"/>
      <c r="B11" s="21" t="s">
        <v>27</v>
      </c>
      <c r="C11" s="41">
        <f>C10/$K$17</f>
        <v>0</v>
      </c>
      <c r="D11" s="41">
        <f t="shared" ref="D11:L11" si="3">D10/$K$17</f>
        <v>0</v>
      </c>
      <c r="E11" s="41">
        <f t="shared" si="3"/>
        <v>4.6816479400749067E-2</v>
      </c>
      <c r="F11" s="41">
        <f t="shared" si="3"/>
        <v>0</v>
      </c>
      <c r="G11" s="41">
        <f t="shared" si="3"/>
        <v>0</v>
      </c>
      <c r="H11" s="41">
        <f t="shared" si="3"/>
        <v>0</v>
      </c>
      <c r="I11" s="41">
        <f t="shared" si="3"/>
        <v>0</v>
      </c>
      <c r="J11" s="41">
        <f t="shared" si="3"/>
        <v>0</v>
      </c>
      <c r="K11" s="41">
        <f t="shared" si="3"/>
        <v>0</v>
      </c>
      <c r="L11" s="42">
        <f t="shared" si="3"/>
        <v>0</v>
      </c>
      <c r="M11" s="40"/>
      <c r="N11" s="40"/>
      <c r="O11" s="3"/>
    </row>
    <row r="12" spans="1:17" ht="24.95" customHeight="1" x14ac:dyDescent="0.25">
      <c r="A12" s="85" t="s">
        <v>24</v>
      </c>
      <c r="B12" s="21" t="s">
        <v>45</v>
      </c>
      <c r="C12" s="29">
        <v>0</v>
      </c>
      <c r="D12" s="5">
        <v>38</v>
      </c>
      <c r="E12" s="5">
        <v>27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1">
        <v>0</v>
      </c>
      <c r="M12" s="40"/>
      <c r="N12" s="40"/>
      <c r="O12" s="3"/>
    </row>
    <row r="13" spans="1:17" ht="24.95" customHeight="1" x14ac:dyDescent="0.25">
      <c r="A13" s="88"/>
      <c r="B13" s="21" t="s">
        <v>27</v>
      </c>
      <c r="C13" s="30">
        <f>C12/$K$19</f>
        <v>0</v>
      </c>
      <c r="D13" s="30">
        <f t="shared" ref="D13:L13" si="4">D12/$K$19</f>
        <v>6.3758389261744972E-2</v>
      </c>
      <c r="E13" s="30">
        <f t="shared" si="4"/>
        <v>4.5302013422818789E-2</v>
      </c>
      <c r="F13" s="30">
        <f t="shared" si="4"/>
        <v>0</v>
      </c>
      <c r="G13" s="30">
        <f t="shared" si="4"/>
        <v>0</v>
      </c>
      <c r="H13" s="41">
        <f t="shared" si="4"/>
        <v>0</v>
      </c>
      <c r="I13" s="41">
        <f t="shared" si="4"/>
        <v>0</v>
      </c>
      <c r="J13" s="41">
        <f t="shared" si="4"/>
        <v>0</v>
      </c>
      <c r="K13" s="41">
        <f t="shared" si="4"/>
        <v>0</v>
      </c>
      <c r="L13" s="42">
        <f t="shared" si="4"/>
        <v>0</v>
      </c>
      <c r="M13" s="40"/>
      <c r="N13" s="40"/>
      <c r="O13" s="3"/>
    </row>
    <row r="14" spans="1:17" ht="24.95" customHeight="1" x14ac:dyDescent="0.25">
      <c r="A14" s="85" t="s">
        <v>25</v>
      </c>
      <c r="B14" s="21" t="s">
        <v>45</v>
      </c>
      <c r="C14" s="29">
        <v>0</v>
      </c>
      <c r="D14" s="5">
        <v>24</v>
      </c>
      <c r="E14" s="5">
        <v>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21">
        <v>0</v>
      </c>
      <c r="M14" s="40"/>
      <c r="N14" s="40"/>
      <c r="O14" s="3"/>
    </row>
    <row r="15" spans="1:17" ht="24.95" customHeight="1" thickBot="1" x14ac:dyDescent="0.3">
      <c r="A15" s="89"/>
      <c r="B15" s="34" t="s">
        <v>27</v>
      </c>
      <c r="C15" s="36">
        <f>C14/$K$21</f>
        <v>0</v>
      </c>
      <c r="D15" s="36">
        <f t="shared" ref="D15:L15" si="5">D14/$K$21</f>
        <v>0.38709677419354838</v>
      </c>
      <c r="E15" s="36">
        <f t="shared" si="5"/>
        <v>6.4516129032258063E-2</v>
      </c>
      <c r="F15" s="36">
        <f t="shared" si="5"/>
        <v>0</v>
      </c>
      <c r="G15" s="43">
        <f t="shared" si="5"/>
        <v>0</v>
      </c>
      <c r="H15" s="43">
        <f t="shared" si="5"/>
        <v>0</v>
      </c>
      <c r="I15" s="43">
        <f t="shared" si="5"/>
        <v>0</v>
      </c>
      <c r="J15" s="43">
        <f t="shared" si="5"/>
        <v>0</v>
      </c>
      <c r="K15" s="43">
        <f t="shared" si="5"/>
        <v>0</v>
      </c>
      <c r="L15" s="44">
        <f t="shared" si="5"/>
        <v>0</v>
      </c>
      <c r="M15" s="40"/>
      <c r="N15" s="40"/>
      <c r="O15" s="3"/>
    </row>
    <row r="16" spans="1:17" ht="78.75" x14ac:dyDescent="0.25">
      <c r="A16" s="96" t="s">
        <v>11</v>
      </c>
      <c r="B16" s="110"/>
      <c r="C16" s="71" t="s">
        <v>68</v>
      </c>
      <c r="D16" s="72" t="s">
        <v>69</v>
      </c>
      <c r="E16" s="73" t="s">
        <v>70</v>
      </c>
      <c r="F16" s="73" t="s">
        <v>71</v>
      </c>
      <c r="G16" s="73" t="s">
        <v>72</v>
      </c>
      <c r="H16" s="73" t="s">
        <v>73</v>
      </c>
      <c r="I16" s="73" t="s">
        <v>74</v>
      </c>
      <c r="J16" s="73" t="s">
        <v>75</v>
      </c>
      <c r="K16" s="74" t="s">
        <v>139</v>
      </c>
      <c r="L16" s="3"/>
      <c r="M16" s="3"/>
      <c r="N16" s="3"/>
      <c r="O16" s="3"/>
    </row>
    <row r="17" spans="1:16" ht="24.95" customHeight="1" x14ac:dyDescent="0.25">
      <c r="A17" s="85" t="s">
        <v>23</v>
      </c>
      <c r="B17" s="21" t="s">
        <v>45</v>
      </c>
      <c r="C17" s="29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21">
        <f>SUM(C3:N3)+SUM(C10:L10)+SUM(C17:J17)</f>
        <v>534</v>
      </c>
      <c r="L17" s="40"/>
      <c r="M17" s="40"/>
      <c r="N17" s="40"/>
      <c r="O17" s="3"/>
    </row>
    <row r="18" spans="1:16" ht="24.95" customHeight="1" x14ac:dyDescent="0.25">
      <c r="A18" s="88"/>
      <c r="B18" s="21" t="s">
        <v>27</v>
      </c>
      <c r="C18" s="41">
        <f>C17/$K$17</f>
        <v>0</v>
      </c>
      <c r="D18" s="41">
        <f t="shared" ref="D18:J18" si="6">D17/$K$17</f>
        <v>0</v>
      </c>
      <c r="E18" s="41">
        <f t="shared" si="6"/>
        <v>0</v>
      </c>
      <c r="F18" s="41">
        <f t="shared" si="6"/>
        <v>0</v>
      </c>
      <c r="G18" s="41">
        <f t="shared" si="6"/>
        <v>0</v>
      </c>
      <c r="H18" s="41">
        <f t="shared" si="6"/>
        <v>0</v>
      </c>
      <c r="I18" s="41">
        <f t="shared" si="6"/>
        <v>0</v>
      </c>
      <c r="J18" s="41">
        <f t="shared" si="6"/>
        <v>0</v>
      </c>
      <c r="K18" s="20">
        <f>SUM(C4:N4)+SUM(C11:L11)+SUM(C18:J18)</f>
        <v>1</v>
      </c>
      <c r="L18" s="40"/>
      <c r="M18" s="40"/>
      <c r="N18" s="40"/>
      <c r="O18" s="3"/>
    </row>
    <row r="19" spans="1:16" ht="24.95" customHeight="1" x14ac:dyDescent="0.25">
      <c r="A19" s="85" t="s">
        <v>24</v>
      </c>
      <c r="B19" s="21" t="s">
        <v>45</v>
      </c>
      <c r="C19" s="29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21">
        <f t="shared" ref="K19:K22" si="7">SUM(C5:N5)+SUM(C12:L12)+SUM(C19:J19)</f>
        <v>596</v>
      </c>
      <c r="L19" s="40"/>
      <c r="M19" s="40"/>
      <c r="N19" s="40"/>
      <c r="O19" s="3"/>
    </row>
    <row r="20" spans="1:16" ht="24.95" customHeight="1" x14ac:dyDescent="0.25">
      <c r="A20" s="88"/>
      <c r="B20" s="21" t="s">
        <v>27</v>
      </c>
      <c r="C20" s="41">
        <f>C19/$K$19</f>
        <v>0</v>
      </c>
      <c r="D20" s="30">
        <f t="shared" ref="D20:J20" si="8">D19/$K$19</f>
        <v>0</v>
      </c>
      <c r="E20" s="41">
        <f t="shared" si="8"/>
        <v>0</v>
      </c>
      <c r="F20" s="41">
        <f t="shared" si="8"/>
        <v>0</v>
      </c>
      <c r="G20" s="41">
        <f t="shared" si="8"/>
        <v>0</v>
      </c>
      <c r="H20" s="41">
        <f t="shared" si="8"/>
        <v>0</v>
      </c>
      <c r="I20" s="41">
        <f t="shared" si="8"/>
        <v>0</v>
      </c>
      <c r="J20" s="41">
        <f t="shared" si="8"/>
        <v>0</v>
      </c>
      <c r="K20" s="20">
        <f t="shared" si="7"/>
        <v>1</v>
      </c>
      <c r="L20" s="40"/>
      <c r="M20" s="40"/>
      <c r="N20" s="40"/>
      <c r="O20" s="3"/>
    </row>
    <row r="21" spans="1:16" ht="24.95" customHeight="1" x14ac:dyDescent="0.25">
      <c r="A21" s="85" t="s">
        <v>25</v>
      </c>
      <c r="B21" s="21" t="s">
        <v>45</v>
      </c>
      <c r="C21" s="29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21">
        <f t="shared" si="7"/>
        <v>62</v>
      </c>
      <c r="L21" s="40"/>
      <c r="M21" s="40"/>
      <c r="N21" s="40"/>
      <c r="O21" s="3"/>
    </row>
    <row r="22" spans="1:16" ht="24.95" customHeight="1" thickBot="1" x14ac:dyDescent="0.3">
      <c r="A22" s="89"/>
      <c r="B22" s="34" t="s">
        <v>27</v>
      </c>
      <c r="C22" s="43">
        <f>C21/$K$21</f>
        <v>1.6129032258064516E-2</v>
      </c>
      <c r="D22" s="43">
        <f t="shared" ref="D22:J22" si="9">D21/$K$21</f>
        <v>0</v>
      </c>
      <c r="E22" s="43">
        <f t="shared" si="9"/>
        <v>0</v>
      </c>
      <c r="F22" s="43">
        <f t="shared" si="9"/>
        <v>0</v>
      </c>
      <c r="G22" s="43">
        <f t="shared" si="9"/>
        <v>0</v>
      </c>
      <c r="H22" s="43">
        <f t="shared" si="9"/>
        <v>0</v>
      </c>
      <c r="I22" s="43">
        <f t="shared" si="9"/>
        <v>0</v>
      </c>
      <c r="J22" s="43">
        <f t="shared" si="9"/>
        <v>0</v>
      </c>
      <c r="K22" s="26">
        <f t="shared" si="7"/>
        <v>1</v>
      </c>
      <c r="L22" s="40"/>
      <c r="M22" s="40"/>
      <c r="N22" s="40"/>
      <c r="O22" s="3"/>
      <c r="P22" s="3"/>
    </row>
    <row r="23" spans="1:16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40"/>
      <c r="M23" s="40"/>
      <c r="N23" s="40"/>
      <c r="O23" s="3"/>
      <c r="P23" s="3"/>
    </row>
    <row r="24" spans="1:16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</row>
  </sheetData>
  <mergeCells count="13">
    <mergeCell ref="A1:E1"/>
    <mergeCell ref="A17:A18"/>
    <mergeCell ref="A19:A20"/>
    <mergeCell ref="A21:A22"/>
    <mergeCell ref="A2:B2"/>
    <mergeCell ref="A9:B9"/>
    <mergeCell ref="A16:B16"/>
    <mergeCell ref="A3:A4"/>
    <mergeCell ref="A5:A6"/>
    <mergeCell ref="A7:A8"/>
    <mergeCell ref="A10:A11"/>
    <mergeCell ref="A12:A13"/>
    <mergeCell ref="A14:A15"/>
  </mergeCells>
  <phoneticPr fontId="1" type="noConversion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opLeftCell="B1" zoomScale="70" zoomScaleNormal="70" workbookViewId="0">
      <selection activeCell="K15" sqref="K15"/>
    </sheetView>
  </sheetViews>
  <sheetFormatPr defaultRowHeight="15.75" x14ac:dyDescent="0.25"/>
  <cols>
    <col min="1" max="2" width="10.625" style="1" customWidth="1"/>
    <col min="3" max="16384" width="9" style="1"/>
  </cols>
  <sheetData>
    <row r="1" spans="1:13" ht="21.75" thickBot="1" x14ac:dyDescent="0.3">
      <c r="A1" s="91" t="s">
        <v>153</v>
      </c>
      <c r="B1" s="91"/>
      <c r="C1" s="91"/>
      <c r="D1" s="91"/>
      <c r="E1" s="91"/>
    </row>
    <row r="2" spans="1:13" ht="63" x14ac:dyDescent="0.25">
      <c r="A2" s="58" t="s">
        <v>11</v>
      </c>
      <c r="B2" s="61"/>
      <c r="C2" s="75" t="s">
        <v>160</v>
      </c>
      <c r="D2" s="59" t="s">
        <v>161</v>
      </c>
      <c r="E2" s="59" t="s">
        <v>162</v>
      </c>
      <c r="F2" s="59" t="s">
        <v>76</v>
      </c>
      <c r="G2" s="59" t="s">
        <v>77</v>
      </c>
      <c r="H2" s="59" t="s">
        <v>78</v>
      </c>
      <c r="I2" s="59" t="s">
        <v>79</v>
      </c>
      <c r="J2" s="59" t="s">
        <v>163</v>
      </c>
      <c r="K2" s="59" t="s">
        <v>164</v>
      </c>
      <c r="L2" s="76" t="s">
        <v>165</v>
      </c>
    </row>
    <row r="3" spans="1:13" ht="24.95" customHeight="1" x14ac:dyDescent="0.25">
      <c r="A3" s="92" t="s">
        <v>23</v>
      </c>
      <c r="B3" s="21" t="s">
        <v>26</v>
      </c>
      <c r="C3" s="29">
        <v>0</v>
      </c>
      <c r="D3" s="5">
        <v>0</v>
      </c>
      <c r="E3" s="5">
        <v>0</v>
      </c>
      <c r="F3" s="5">
        <v>45</v>
      </c>
      <c r="G3" s="5">
        <v>135</v>
      </c>
      <c r="H3" s="5">
        <v>105</v>
      </c>
      <c r="I3" s="5">
        <v>0</v>
      </c>
      <c r="J3" s="5">
        <v>19</v>
      </c>
      <c r="K3" s="5">
        <v>109</v>
      </c>
      <c r="L3" s="21">
        <v>51</v>
      </c>
    </row>
    <row r="4" spans="1:13" ht="24.95" customHeight="1" x14ac:dyDescent="0.25">
      <c r="A4" s="92"/>
      <c r="B4" s="21" t="s">
        <v>27</v>
      </c>
      <c r="C4" s="30">
        <f>C3/$L$10</f>
        <v>0</v>
      </c>
      <c r="D4" s="30">
        <f t="shared" ref="D4:L4" si="0">D3/$L$10</f>
        <v>0</v>
      </c>
      <c r="E4" s="30">
        <f t="shared" si="0"/>
        <v>0</v>
      </c>
      <c r="F4" s="30">
        <f t="shared" si="0"/>
        <v>8.4269662921348312E-2</v>
      </c>
      <c r="G4" s="30">
        <f t="shared" si="0"/>
        <v>0.25280898876404495</v>
      </c>
      <c r="H4" s="30">
        <f t="shared" si="0"/>
        <v>0.19662921348314608</v>
      </c>
      <c r="I4" s="30">
        <f t="shared" si="0"/>
        <v>0</v>
      </c>
      <c r="J4" s="30">
        <f t="shared" si="0"/>
        <v>3.5580524344569285E-2</v>
      </c>
      <c r="K4" s="30">
        <f t="shared" si="0"/>
        <v>0.20411985018726592</v>
      </c>
      <c r="L4" s="31">
        <f t="shared" si="0"/>
        <v>9.5505617977528087E-2</v>
      </c>
    </row>
    <row r="5" spans="1:13" ht="24.95" customHeight="1" x14ac:dyDescent="0.25">
      <c r="A5" s="92" t="s">
        <v>24</v>
      </c>
      <c r="B5" s="21" t="s">
        <v>26</v>
      </c>
      <c r="C5" s="29">
        <v>4</v>
      </c>
      <c r="D5" s="5">
        <v>3</v>
      </c>
      <c r="E5" s="5">
        <v>2</v>
      </c>
      <c r="F5" s="5">
        <v>52</v>
      </c>
      <c r="G5" s="5">
        <v>139</v>
      </c>
      <c r="H5" s="5">
        <v>107</v>
      </c>
      <c r="I5" s="5">
        <v>2</v>
      </c>
      <c r="J5" s="5">
        <v>22</v>
      </c>
      <c r="K5" s="5">
        <v>110</v>
      </c>
      <c r="L5" s="21">
        <v>51</v>
      </c>
    </row>
    <row r="6" spans="1:13" ht="24.95" customHeight="1" x14ac:dyDescent="0.25">
      <c r="A6" s="92"/>
      <c r="B6" s="21" t="s">
        <v>27</v>
      </c>
      <c r="C6" s="32">
        <f>C5/$L$12</f>
        <v>6.7114093959731542E-3</v>
      </c>
      <c r="D6" s="32">
        <f t="shared" ref="D6:L6" si="1">D5/$L$12</f>
        <v>5.0335570469798654E-3</v>
      </c>
      <c r="E6" s="30">
        <f t="shared" si="1"/>
        <v>3.3557046979865771E-3</v>
      </c>
      <c r="F6" s="30">
        <f t="shared" si="1"/>
        <v>8.7248322147651006E-2</v>
      </c>
      <c r="G6" s="30">
        <f t="shared" si="1"/>
        <v>0.23322147651006711</v>
      </c>
      <c r="H6" s="30">
        <f t="shared" si="1"/>
        <v>0.17953020134228187</v>
      </c>
      <c r="I6" s="30">
        <f t="shared" si="1"/>
        <v>3.3557046979865771E-3</v>
      </c>
      <c r="J6" s="30">
        <f t="shared" si="1"/>
        <v>3.6912751677852351E-2</v>
      </c>
      <c r="K6" s="30">
        <f t="shared" si="1"/>
        <v>0.18456375838926176</v>
      </c>
      <c r="L6" s="33">
        <f t="shared" si="1"/>
        <v>8.557046979865772E-2</v>
      </c>
    </row>
    <row r="7" spans="1:13" ht="24.95" customHeight="1" x14ac:dyDescent="0.25">
      <c r="A7" s="92" t="s">
        <v>25</v>
      </c>
      <c r="B7" s="21" t="s">
        <v>26</v>
      </c>
      <c r="C7" s="29">
        <v>2</v>
      </c>
      <c r="D7" s="5">
        <v>2</v>
      </c>
      <c r="E7" s="5">
        <v>8</v>
      </c>
      <c r="F7" s="5">
        <v>5</v>
      </c>
      <c r="G7" s="5">
        <v>3</v>
      </c>
      <c r="H7" s="5">
        <v>1</v>
      </c>
      <c r="I7" s="5">
        <v>1</v>
      </c>
      <c r="J7" s="5">
        <v>0</v>
      </c>
      <c r="K7" s="5">
        <v>0</v>
      </c>
      <c r="L7" s="21">
        <v>1</v>
      </c>
    </row>
    <row r="8" spans="1:13" ht="24.95" customHeight="1" thickBot="1" x14ac:dyDescent="0.3">
      <c r="A8" s="93"/>
      <c r="B8" s="34" t="s">
        <v>27</v>
      </c>
      <c r="C8" s="35">
        <f>C7/$L$14</f>
        <v>3.2258064516129031E-2</v>
      </c>
      <c r="D8" s="36">
        <f t="shared" ref="D8:L8" si="2">D7/$L$14</f>
        <v>3.2258064516129031E-2</v>
      </c>
      <c r="E8" s="36">
        <f t="shared" si="2"/>
        <v>0.12903225806451613</v>
      </c>
      <c r="F8" s="35">
        <f t="shared" si="2"/>
        <v>8.0645161290322578E-2</v>
      </c>
      <c r="G8" s="36">
        <f t="shared" si="2"/>
        <v>4.8387096774193547E-2</v>
      </c>
      <c r="H8" s="36">
        <f t="shared" si="2"/>
        <v>1.6129032258064516E-2</v>
      </c>
      <c r="I8" s="36">
        <f t="shared" si="2"/>
        <v>1.6129032258064516E-2</v>
      </c>
      <c r="J8" s="36">
        <f t="shared" si="2"/>
        <v>0</v>
      </c>
      <c r="K8" s="36">
        <f t="shared" si="2"/>
        <v>0</v>
      </c>
      <c r="L8" s="37">
        <f t="shared" si="2"/>
        <v>1.6129032258064516E-2</v>
      </c>
    </row>
    <row r="9" spans="1:13" ht="63" x14ac:dyDescent="0.25">
      <c r="A9" s="77" t="s">
        <v>11</v>
      </c>
      <c r="B9" s="74"/>
      <c r="C9" s="71" t="s">
        <v>166</v>
      </c>
      <c r="D9" s="72" t="s">
        <v>167</v>
      </c>
      <c r="E9" s="72" t="s">
        <v>168</v>
      </c>
      <c r="F9" s="72" t="s">
        <v>169</v>
      </c>
      <c r="G9" s="72" t="s">
        <v>170</v>
      </c>
      <c r="H9" s="72" t="s">
        <v>171</v>
      </c>
      <c r="I9" s="72" t="s">
        <v>172</v>
      </c>
      <c r="J9" s="72" t="s">
        <v>173</v>
      </c>
      <c r="K9" s="72" t="s">
        <v>145</v>
      </c>
      <c r="L9" s="74" t="s">
        <v>146</v>
      </c>
    </row>
    <row r="10" spans="1:13" ht="24.95" customHeight="1" x14ac:dyDescent="0.25">
      <c r="A10" s="92" t="s">
        <v>23</v>
      </c>
      <c r="B10" s="21" t="s">
        <v>26</v>
      </c>
      <c r="C10" s="29">
        <v>0</v>
      </c>
      <c r="D10" s="5">
        <v>0</v>
      </c>
      <c r="E10" s="5">
        <v>70</v>
      </c>
      <c r="F10" s="5"/>
      <c r="G10" s="5"/>
      <c r="H10" s="5"/>
      <c r="I10" s="5"/>
      <c r="J10" s="5"/>
      <c r="K10" s="5"/>
      <c r="L10" s="21">
        <f>SUM(C3:L3)+SUM(C10:K10)</f>
        <v>534</v>
      </c>
      <c r="M10" s="11"/>
    </row>
    <row r="11" spans="1:13" ht="24.95" customHeight="1" x14ac:dyDescent="0.25">
      <c r="A11" s="92"/>
      <c r="B11" s="21" t="s">
        <v>27</v>
      </c>
      <c r="C11" s="30">
        <f>C10/$L$10</f>
        <v>0</v>
      </c>
      <c r="D11" s="30">
        <f t="shared" ref="D11:K11" si="3">D10/$L$10</f>
        <v>0</v>
      </c>
      <c r="E11" s="30">
        <f t="shared" si="3"/>
        <v>0.13108614232209737</v>
      </c>
      <c r="F11" s="30">
        <f t="shared" si="3"/>
        <v>0</v>
      </c>
      <c r="G11" s="30">
        <f t="shared" si="3"/>
        <v>0</v>
      </c>
      <c r="H11" s="32">
        <f t="shared" si="3"/>
        <v>0</v>
      </c>
      <c r="I11" s="32">
        <f t="shared" si="3"/>
        <v>0</v>
      </c>
      <c r="J11" s="30">
        <f>J10/$L$10</f>
        <v>0</v>
      </c>
      <c r="K11" s="30">
        <f t="shared" si="3"/>
        <v>0</v>
      </c>
      <c r="L11" s="38">
        <f t="shared" ref="L11:L14" si="4">SUM(C4:L4)+SUM(C11:K11)</f>
        <v>1</v>
      </c>
      <c r="M11" s="11"/>
    </row>
    <row r="12" spans="1:13" ht="24.95" customHeight="1" x14ac:dyDescent="0.25">
      <c r="A12" s="92" t="s">
        <v>24</v>
      </c>
      <c r="B12" s="21" t="s">
        <v>26</v>
      </c>
      <c r="C12" s="29">
        <v>0</v>
      </c>
      <c r="D12" s="5">
        <v>0</v>
      </c>
      <c r="E12" s="5">
        <v>73</v>
      </c>
      <c r="F12" s="5">
        <v>4</v>
      </c>
      <c r="G12" s="5">
        <v>7</v>
      </c>
      <c r="H12" s="5">
        <v>7</v>
      </c>
      <c r="I12" s="5">
        <v>11</v>
      </c>
      <c r="J12" s="5">
        <v>0</v>
      </c>
      <c r="K12" s="5">
        <v>2</v>
      </c>
      <c r="L12" s="21">
        <f t="shared" si="4"/>
        <v>596</v>
      </c>
      <c r="M12" s="11"/>
    </row>
    <row r="13" spans="1:13" ht="24.95" customHeight="1" x14ac:dyDescent="0.25">
      <c r="A13" s="92"/>
      <c r="B13" s="21" t="s">
        <v>27</v>
      </c>
      <c r="C13" s="30">
        <f>C12/$L$12</f>
        <v>0</v>
      </c>
      <c r="D13" s="32">
        <f t="shared" ref="D13:K13" si="5">D12/$L$12</f>
        <v>0</v>
      </c>
      <c r="E13" s="30">
        <f t="shared" si="5"/>
        <v>0.12248322147651007</v>
      </c>
      <c r="F13" s="32">
        <f t="shared" si="5"/>
        <v>6.7114093959731542E-3</v>
      </c>
      <c r="G13" s="32">
        <f t="shared" si="5"/>
        <v>1.1744966442953021E-2</v>
      </c>
      <c r="H13" s="32">
        <f t="shared" si="5"/>
        <v>1.1744966442953021E-2</v>
      </c>
      <c r="I13" s="32">
        <f t="shared" si="5"/>
        <v>1.8456375838926176E-2</v>
      </c>
      <c r="J13" s="30">
        <f t="shared" si="5"/>
        <v>0</v>
      </c>
      <c r="K13" s="30">
        <f t="shared" si="5"/>
        <v>3.3557046979865771E-3</v>
      </c>
      <c r="L13" s="38">
        <f t="shared" si="4"/>
        <v>1</v>
      </c>
      <c r="M13" s="11"/>
    </row>
    <row r="14" spans="1:13" ht="24.95" customHeight="1" x14ac:dyDescent="0.25">
      <c r="A14" s="92" t="s">
        <v>25</v>
      </c>
      <c r="B14" s="21" t="s">
        <v>26</v>
      </c>
      <c r="C14" s="29">
        <v>0</v>
      </c>
      <c r="D14" s="5">
        <v>0</v>
      </c>
      <c r="E14" s="5">
        <v>6</v>
      </c>
      <c r="F14" s="5">
        <v>14</v>
      </c>
      <c r="G14" s="5">
        <v>2</v>
      </c>
      <c r="H14" s="5">
        <v>9</v>
      </c>
      <c r="I14" s="5">
        <v>5</v>
      </c>
      <c r="J14" s="5">
        <v>0</v>
      </c>
      <c r="K14" s="5">
        <v>3</v>
      </c>
      <c r="L14" s="21">
        <f t="shared" si="4"/>
        <v>62</v>
      </c>
      <c r="M14" s="11"/>
    </row>
    <row r="15" spans="1:13" ht="24.95" customHeight="1" thickBot="1" x14ac:dyDescent="0.3">
      <c r="A15" s="93"/>
      <c r="B15" s="34" t="s">
        <v>27</v>
      </c>
      <c r="C15" s="36">
        <f>C14/$L$14</f>
        <v>0</v>
      </c>
      <c r="D15" s="36">
        <f t="shared" ref="D15:K15" si="6">D14/$L$14</f>
        <v>0</v>
      </c>
      <c r="E15" s="36">
        <f t="shared" si="6"/>
        <v>9.6774193548387094E-2</v>
      </c>
      <c r="F15" s="36">
        <f t="shared" si="6"/>
        <v>0.22580645161290322</v>
      </c>
      <c r="G15" s="35">
        <f t="shared" si="6"/>
        <v>3.2258064516129031E-2</v>
      </c>
      <c r="H15" s="35">
        <f t="shared" si="6"/>
        <v>0.14516129032258066</v>
      </c>
      <c r="I15" s="35">
        <f t="shared" si="6"/>
        <v>8.0645161290322578E-2</v>
      </c>
      <c r="J15" s="36">
        <f t="shared" si="6"/>
        <v>0</v>
      </c>
      <c r="K15" s="36">
        <f t="shared" si="6"/>
        <v>4.8387096774193547E-2</v>
      </c>
      <c r="L15" s="39">
        <f>SUM(C8:L8)+SUM(C15:K15)</f>
        <v>1</v>
      </c>
      <c r="M15" s="11"/>
    </row>
    <row r="16" spans="1:13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7">
    <mergeCell ref="A1:E1"/>
    <mergeCell ref="A14:A15"/>
    <mergeCell ref="A3:A4"/>
    <mergeCell ref="A5:A6"/>
    <mergeCell ref="A7:A8"/>
    <mergeCell ref="A10:A11"/>
    <mergeCell ref="A12:A13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70" zoomScaleNormal="70" workbookViewId="0">
      <selection activeCell="L33" sqref="L32:M33"/>
    </sheetView>
  </sheetViews>
  <sheetFormatPr defaultRowHeight="15.75" x14ac:dyDescent="0.25"/>
  <cols>
    <col min="1" max="7" width="10.625" style="1" customWidth="1"/>
    <col min="8" max="16384" width="9" style="1"/>
  </cols>
  <sheetData>
    <row r="1" spans="1:15" ht="21.75" thickBot="1" x14ac:dyDescent="0.3">
      <c r="A1" s="91" t="s">
        <v>154</v>
      </c>
      <c r="B1" s="91"/>
      <c r="C1" s="91"/>
      <c r="D1" s="91"/>
      <c r="E1" s="91"/>
    </row>
    <row r="2" spans="1:15" ht="24.95" customHeight="1" x14ac:dyDescent="0.25">
      <c r="A2" s="58" t="s">
        <v>11</v>
      </c>
      <c r="B2" s="60"/>
      <c r="C2" s="60" t="s">
        <v>80</v>
      </c>
      <c r="D2" s="60" t="s">
        <v>81</v>
      </c>
      <c r="E2" s="60" t="s">
        <v>82</v>
      </c>
      <c r="F2" s="60" t="s">
        <v>83</v>
      </c>
      <c r="G2" s="60" t="s">
        <v>84</v>
      </c>
      <c r="H2" s="61" t="s">
        <v>139</v>
      </c>
    </row>
    <row r="3" spans="1:15" ht="24.95" customHeight="1" x14ac:dyDescent="0.25">
      <c r="A3" s="92" t="s">
        <v>23</v>
      </c>
      <c r="B3" s="5" t="s">
        <v>45</v>
      </c>
      <c r="C3" s="5">
        <v>197</v>
      </c>
      <c r="D3" s="5">
        <v>168</v>
      </c>
      <c r="E3" s="5">
        <v>169</v>
      </c>
      <c r="F3" s="5">
        <v>0</v>
      </c>
      <c r="G3" s="5">
        <v>0</v>
      </c>
      <c r="H3" s="21">
        <f>SUM(C3:G3)</f>
        <v>534</v>
      </c>
      <c r="I3" s="11"/>
      <c r="J3" s="11"/>
    </row>
    <row r="4" spans="1:15" ht="24.95" customHeight="1" x14ac:dyDescent="0.25">
      <c r="A4" s="92"/>
      <c r="B4" s="5" t="s">
        <v>27</v>
      </c>
      <c r="C4" s="19">
        <f>C3/$H$3</f>
        <v>0.36891385767790263</v>
      </c>
      <c r="D4" s="19">
        <f t="shared" ref="D4:G4" si="0">D3/$H$3</f>
        <v>0.3146067415730337</v>
      </c>
      <c r="E4" s="19">
        <f t="shared" si="0"/>
        <v>0.31647940074906367</v>
      </c>
      <c r="F4" s="19">
        <f t="shared" si="0"/>
        <v>0</v>
      </c>
      <c r="G4" s="19">
        <f t="shared" si="0"/>
        <v>0</v>
      </c>
      <c r="H4" s="20">
        <f t="shared" ref="H4:H7" si="1">SUM(C4:G4)</f>
        <v>1</v>
      </c>
      <c r="I4" s="11"/>
      <c r="J4" s="11"/>
    </row>
    <row r="5" spans="1:15" ht="24.95" customHeight="1" x14ac:dyDescent="0.25">
      <c r="A5" s="92" t="s">
        <v>24</v>
      </c>
      <c r="B5" s="5" t="s">
        <v>45</v>
      </c>
      <c r="C5" s="5">
        <v>204</v>
      </c>
      <c r="D5" s="5">
        <v>188</v>
      </c>
      <c r="E5" s="5">
        <v>193</v>
      </c>
      <c r="F5" s="5">
        <v>8</v>
      </c>
      <c r="G5" s="5">
        <v>3</v>
      </c>
      <c r="H5" s="21">
        <f t="shared" si="1"/>
        <v>596</v>
      </c>
      <c r="I5" s="11"/>
      <c r="J5" s="11"/>
    </row>
    <row r="6" spans="1:15" ht="24.95" customHeight="1" x14ac:dyDescent="0.25">
      <c r="A6" s="92"/>
      <c r="B6" s="5" t="s">
        <v>27</v>
      </c>
      <c r="C6" s="19">
        <f>C5/$H$5</f>
        <v>0.34228187919463088</v>
      </c>
      <c r="D6" s="19">
        <f t="shared" ref="D6:G6" si="2">D5/$H$5</f>
        <v>0.31543624161073824</v>
      </c>
      <c r="E6" s="19">
        <f t="shared" si="2"/>
        <v>0.3238255033557047</v>
      </c>
      <c r="F6" s="19">
        <f t="shared" si="2"/>
        <v>1.3422818791946308E-2</v>
      </c>
      <c r="G6" s="19">
        <f t="shared" si="2"/>
        <v>5.0335570469798654E-3</v>
      </c>
      <c r="H6" s="20">
        <f t="shared" si="1"/>
        <v>0.99999999999999989</v>
      </c>
      <c r="I6" s="11"/>
      <c r="J6" s="11"/>
    </row>
    <row r="7" spans="1:15" ht="24.95" customHeight="1" x14ac:dyDescent="0.25">
      <c r="A7" s="92" t="s">
        <v>25</v>
      </c>
      <c r="B7" s="5" t="s">
        <v>45</v>
      </c>
      <c r="C7" s="5">
        <v>2</v>
      </c>
      <c r="D7" s="5">
        <v>18</v>
      </c>
      <c r="E7" s="5">
        <v>28</v>
      </c>
      <c r="F7" s="5">
        <v>8</v>
      </c>
      <c r="G7" s="5">
        <v>6</v>
      </c>
      <c r="H7" s="21">
        <f t="shared" si="1"/>
        <v>62</v>
      </c>
      <c r="I7" s="11"/>
      <c r="J7" s="11"/>
    </row>
    <row r="8" spans="1:15" ht="24.95" customHeight="1" thickBot="1" x14ac:dyDescent="0.3">
      <c r="A8" s="93"/>
      <c r="B8" s="23" t="s">
        <v>27</v>
      </c>
      <c r="C8" s="24">
        <f>C7/$H$7</f>
        <v>3.2258064516129031E-2</v>
      </c>
      <c r="D8" s="24">
        <f t="shared" ref="D8:G8" si="3">D7/$H$7</f>
        <v>0.29032258064516131</v>
      </c>
      <c r="E8" s="24">
        <f t="shared" si="3"/>
        <v>0.45161290322580644</v>
      </c>
      <c r="F8" s="24">
        <f t="shared" si="3"/>
        <v>0.12903225806451613</v>
      </c>
      <c r="G8" s="24">
        <f t="shared" si="3"/>
        <v>9.6774193548387094E-2</v>
      </c>
      <c r="H8" s="26">
        <f>SUM(C8:G8)</f>
        <v>1</v>
      </c>
      <c r="I8" s="11"/>
      <c r="J8" s="11"/>
    </row>
    <row r="9" spans="1: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4" spans="1:15" s="81" customFormat="1" ht="21.75" thickBot="1" x14ac:dyDescent="0.3">
      <c r="A14" s="91" t="s">
        <v>155</v>
      </c>
      <c r="B14" s="91"/>
      <c r="C14" s="91"/>
      <c r="D14" s="91"/>
    </row>
    <row r="15" spans="1:15" ht="47.25" x14ac:dyDescent="0.25">
      <c r="A15" s="58" t="s">
        <v>11</v>
      </c>
      <c r="B15" s="60"/>
      <c r="C15" s="59" t="s">
        <v>85</v>
      </c>
      <c r="D15" s="59" t="s">
        <v>86</v>
      </c>
      <c r="E15" s="59" t="s">
        <v>87</v>
      </c>
      <c r="F15" s="59" t="s">
        <v>88</v>
      </c>
      <c r="G15" s="59" t="s">
        <v>89</v>
      </c>
      <c r="H15" s="59" t="s">
        <v>90</v>
      </c>
      <c r="I15" s="59" t="s">
        <v>91</v>
      </c>
      <c r="J15" s="59" t="s">
        <v>92</v>
      </c>
      <c r="K15" s="59" t="s">
        <v>93</v>
      </c>
      <c r="L15" s="59" t="s">
        <v>94</v>
      </c>
      <c r="M15" s="61" t="s">
        <v>139</v>
      </c>
    </row>
    <row r="16" spans="1:15" ht="24.95" customHeight="1" x14ac:dyDescent="0.25">
      <c r="A16" s="92" t="s">
        <v>23</v>
      </c>
      <c r="B16" s="5" t="s">
        <v>45</v>
      </c>
      <c r="C16" s="5">
        <v>64</v>
      </c>
      <c r="D16" s="5">
        <v>91</v>
      </c>
      <c r="E16" s="5">
        <v>25</v>
      </c>
      <c r="F16" s="5">
        <v>85</v>
      </c>
      <c r="G16" s="5">
        <v>144</v>
      </c>
      <c r="H16" s="5">
        <v>23</v>
      </c>
      <c r="I16" s="5">
        <v>38</v>
      </c>
      <c r="J16" s="5">
        <v>23</v>
      </c>
      <c r="K16" s="5">
        <v>41</v>
      </c>
      <c r="L16" s="5">
        <v>0</v>
      </c>
      <c r="M16" s="21">
        <f>SUM(C16:L16)</f>
        <v>534</v>
      </c>
      <c r="N16" s="11"/>
      <c r="O16" s="11"/>
    </row>
    <row r="17" spans="1:15" ht="24.95" customHeight="1" x14ac:dyDescent="0.25">
      <c r="A17" s="92"/>
      <c r="B17" s="5" t="s">
        <v>27</v>
      </c>
      <c r="C17" s="19">
        <f>C16/$M$16</f>
        <v>0.1198501872659176</v>
      </c>
      <c r="D17" s="19">
        <f t="shared" ref="D17:L17" si="4">D16/$M$16</f>
        <v>0.17041198501872659</v>
      </c>
      <c r="E17" s="19">
        <f t="shared" si="4"/>
        <v>4.6816479400749067E-2</v>
      </c>
      <c r="F17" s="19">
        <f t="shared" si="4"/>
        <v>0.15917602996254682</v>
      </c>
      <c r="G17" s="19">
        <f t="shared" si="4"/>
        <v>0.2696629213483146</v>
      </c>
      <c r="H17" s="19">
        <f t="shared" si="4"/>
        <v>4.307116104868914E-2</v>
      </c>
      <c r="I17" s="19">
        <f t="shared" si="4"/>
        <v>7.116104868913857E-2</v>
      </c>
      <c r="J17" s="19">
        <f t="shared" si="4"/>
        <v>4.307116104868914E-2</v>
      </c>
      <c r="K17" s="19">
        <f t="shared" si="4"/>
        <v>7.6779026217228458E-2</v>
      </c>
      <c r="L17" s="19">
        <f t="shared" si="4"/>
        <v>0</v>
      </c>
      <c r="M17" s="20">
        <f t="shared" ref="M17:M21" si="5">SUM(C17:L17)</f>
        <v>0.99999999999999989</v>
      </c>
      <c r="N17" s="11"/>
      <c r="O17" s="11"/>
    </row>
    <row r="18" spans="1:15" ht="24.95" customHeight="1" x14ac:dyDescent="0.25">
      <c r="A18" s="92" t="s">
        <v>24</v>
      </c>
      <c r="B18" s="5" t="s">
        <v>45</v>
      </c>
      <c r="C18" s="5">
        <v>102</v>
      </c>
      <c r="D18" s="5">
        <v>125</v>
      </c>
      <c r="E18" s="5">
        <v>32</v>
      </c>
      <c r="F18" s="5">
        <v>91</v>
      </c>
      <c r="G18" s="5">
        <v>144</v>
      </c>
      <c r="H18" s="5">
        <v>27</v>
      </c>
      <c r="I18" s="5">
        <v>42</v>
      </c>
      <c r="J18" s="5">
        <v>26</v>
      </c>
      <c r="K18" s="5">
        <v>46</v>
      </c>
      <c r="L18" s="5">
        <v>11</v>
      </c>
      <c r="M18" s="21">
        <f t="shared" si="5"/>
        <v>646</v>
      </c>
      <c r="N18" s="11"/>
      <c r="O18" s="11"/>
    </row>
    <row r="19" spans="1:15" ht="24.95" customHeight="1" x14ac:dyDescent="0.25">
      <c r="A19" s="92"/>
      <c r="B19" s="5" t="s">
        <v>27</v>
      </c>
      <c r="C19" s="19">
        <f>C18/$M$18</f>
        <v>0.15789473684210525</v>
      </c>
      <c r="D19" s="19">
        <f t="shared" ref="D19:L19" si="6">D18/$M$18</f>
        <v>0.19349845201238391</v>
      </c>
      <c r="E19" s="19">
        <f t="shared" si="6"/>
        <v>4.9535603715170282E-2</v>
      </c>
      <c r="F19" s="19">
        <f t="shared" si="6"/>
        <v>0.14086687306501547</v>
      </c>
      <c r="G19" s="19">
        <f t="shared" si="6"/>
        <v>0.22291021671826625</v>
      </c>
      <c r="H19" s="19">
        <f t="shared" si="6"/>
        <v>4.1795665634674919E-2</v>
      </c>
      <c r="I19" s="19">
        <f t="shared" si="6"/>
        <v>6.5015479876160992E-2</v>
      </c>
      <c r="J19" s="19">
        <f t="shared" si="6"/>
        <v>4.0247678018575851E-2</v>
      </c>
      <c r="K19" s="19">
        <f t="shared" si="6"/>
        <v>7.1207430340557279E-2</v>
      </c>
      <c r="L19" s="27">
        <f t="shared" si="6"/>
        <v>1.7027863777089782E-2</v>
      </c>
      <c r="M19" s="20">
        <f t="shared" si="5"/>
        <v>1.0000000000000002</v>
      </c>
      <c r="N19" s="11"/>
      <c r="O19" s="11"/>
    </row>
    <row r="20" spans="1:15" ht="24.95" customHeight="1" x14ac:dyDescent="0.25">
      <c r="A20" s="92" t="s">
        <v>25</v>
      </c>
      <c r="B20" s="5" t="s">
        <v>45</v>
      </c>
      <c r="C20" s="5">
        <v>40</v>
      </c>
      <c r="D20" s="5">
        <v>29</v>
      </c>
      <c r="E20" s="5">
        <v>10</v>
      </c>
      <c r="F20" s="5">
        <v>6</v>
      </c>
      <c r="G20" s="5">
        <v>3</v>
      </c>
      <c r="H20" s="5">
        <v>10</v>
      </c>
      <c r="I20" s="5">
        <v>3</v>
      </c>
      <c r="J20" s="5">
        <v>5</v>
      </c>
      <c r="K20" s="5">
        <v>6</v>
      </c>
      <c r="L20" s="5">
        <v>11</v>
      </c>
      <c r="M20" s="21">
        <f t="shared" si="5"/>
        <v>123</v>
      </c>
      <c r="N20" s="11"/>
      <c r="O20" s="11"/>
    </row>
    <row r="21" spans="1:15" ht="24.95" customHeight="1" thickBot="1" x14ac:dyDescent="0.3">
      <c r="A21" s="93"/>
      <c r="B21" s="23" t="s">
        <v>27</v>
      </c>
      <c r="C21" s="24">
        <f>C20/$M$20</f>
        <v>0.32520325203252032</v>
      </c>
      <c r="D21" s="24">
        <f t="shared" ref="D21:L21" si="7">D20/$M$20</f>
        <v>0.23577235772357724</v>
      </c>
      <c r="E21" s="24">
        <f t="shared" si="7"/>
        <v>8.1300813008130079E-2</v>
      </c>
      <c r="F21" s="24">
        <f t="shared" si="7"/>
        <v>4.878048780487805E-2</v>
      </c>
      <c r="G21" s="24">
        <f t="shared" si="7"/>
        <v>2.4390243902439025E-2</v>
      </c>
      <c r="H21" s="24">
        <f t="shared" si="7"/>
        <v>8.1300813008130079E-2</v>
      </c>
      <c r="I21" s="28">
        <f t="shared" si="7"/>
        <v>2.4390243902439025E-2</v>
      </c>
      <c r="J21" s="24">
        <f t="shared" si="7"/>
        <v>4.065040650406504E-2</v>
      </c>
      <c r="K21" s="24">
        <f t="shared" si="7"/>
        <v>4.878048780487805E-2</v>
      </c>
      <c r="L21" s="28">
        <f t="shared" si="7"/>
        <v>8.943089430894309E-2</v>
      </c>
      <c r="M21" s="26">
        <f t="shared" si="5"/>
        <v>1.0000000000000002</v>
      </c>
      <c r="N21" s="11"/>
      <c r="O21" s="11"/>
    </row>
    <row r="22" spans="1:1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</sheetData>
  <mergeCells count="8">
    <mergeCell ref="A1:E1"/>
    <mergeCell ref="A14:D14"/>
    <mergeCell ref="A20:A21"/>
    <mergeCell ref="A3:A4"/>
    <mergeCell ref="A5:A6"/>
    <mergeCell ref="A7:A8"/>
    <mergeCell ref="A16:A17"/>
    <mergeCell ref="A18:A19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="60" zoomScaleNormal="60" workbookViewId="0">
      <selection activeCell="C5" sqref="C5"/>
    </sheetView>
  </sheetViews>
  <sheetFormatPr defaultRowHeight="15.75" x14ac:dyDescent="0.25"/>
  <cols>
    <col min="1" max="2" width="10.625" style="1" customWidth="1"/>
    <col min="3" max="18" width="8.625" style="1" customWidth="1"/>
    <col min="19" max="16384" width="9" style="1"/>
  </cols>
  <sheetData>
    <row r="1" spans="1:20" ht="24.75" thickBot="1" x14ac:dyDescent="0.3">
      <c r="A1" s="111" t="s">
        <v>156</v>
      </c>
      <c r="B1" s="111"/>
      <c r="C1" s="111"/>
      <c r="D1" s="111"/>
      <c r="E1" s="111"/>
      <c r="F1" s="111"/>
    </row>
    <row r="2" spans="1:20" ht="200.1" customHeight="1" x14ac:dyDescent="0.25">
      <c r="A2" s="58" t="s">
        <v>95</v>
      </c>
      <c r="B2" s="60"/>
      <c r="C2" s="78" t="s">
        <v>96</v>
      </c>
      <c r="D2" s="78" t="s">
        <v>97</v>
      </c>
      <c r="E2" s="78" t="s">
        <v>98</v>
      </c>
      <c r="F2" s="78" t="s">
        <v>99</v>
      </c>
      <c r="G2" s="78" t="s">
        <v>100</v>
      </c>
      <c r="H2" s="78" t="s">
        <v>101</v>
      </c>
      <c r="I2" s="78" t="s">
        <v>102</v>
      </c>
      <c r="J2" s="78" t="s">
        <v>104</v>
      </c>
      <c r="K2" s="79" t="s">
        <v>103</v>
      </c>
      <c r="L2" s="78" t="s">
        <v>105</v>
      </c>
      <c r="M2" s="78" t="s">
        <v>106</v>
      </c>
      <c r="N2" s="78" t="s">
        <v>107</v>
      </c>
      <c r="O2" s="78" t="s">
        <v>108</v>
      </c>
      <c r="P2" s="78" t="s">
        <v>109</v>
      </c>
      <c r="Q2" s="78" t="s">
        <v>110</v>
      </c>
      <c r="R2" s="80" t="s">
        <v>22</v>
      </c>
    </row>
    <row r="3" spans="1:20" ht="24.95" customHeight="1" x14ac:dyDescent="0.25">
      <c r="A3" s="92" t="s">
        <v>23</v>
      </c>
      <c r="B3" s="5" t="s">
        <v>45</v>
      </c>
      <c r="C3" s="5">
        <v>118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21">
        <f>SUM(C3:Q3)</f>
        <v>118</v>
      </c>
      <c r="S3" s="11"/>
      <c r="T3" s="11"/>
    </row>
    <row r="4" spans="1:20" ht="24.95" customHeight="1" x14ac:dyDescent="0.25">
      <c r="A4" s="92"/>
      <c r="B4" s="5" t="s">
        <v>27</v>
      </c>
      <c r="C4" s="113">
        <f>C3/$R$3</f>
        <v>1</v>
      </c>
      <c r="D4" s="19">
        <f t="shared" ref="D4:Q4" si="0">D3/$R$3</f>
        <v>0</v>
      </c>
      <c r="E4" s="27">
        <f t="shared" si="0"/>
        <v>0</v>
      </c>
      <c r="F4" s="27">
        <f t="shared" si="0"/>
        <v>0</v>
      </c>
      <c r="G4" s="27">
        <f t="shared" si="0"/>
        <v>0</v>
      </c>
      <c r="H4" s="27">
        <f t="shared" si="0"/>
        <v>0</v>
      </c>
      <c r="I4" s="27">
        <f t="shared" si="0"/>
        <v>0</v>
      </c>
      <c r="J4" s="27">
        <f t="shared" si="0"/>
        <v>0</v>
      </c>
      <c r="K4" s="27">
        <f t="shared" si="0"/>
        <v>0</v>
      </c>
      <c r="L4" s="27">
        <f t="shared" si="0"/>
        <v>0</v>
      </c>
      <c r="M4" s="19">
        <f t="shared" si="0"/>
        <v>0</v>
      </c>
      <c r="N4" s="27">
        <f t="shared" si="0"/>
        <v>0</v>
      </c>
      <c r="O4" s="27">
        <f t="shared" si="0"/>
        <v>0</v>
      </c>
      <c r="P4" s="27">
        <f t="shared" si="0"/>
        <v>0</v>
      </c>
      <c r="Q4" s="27">
        <f t="shared" si="0"/>
        <v>0</v>
      </c>
      <c r="R4" s="20">
        <f t="shared" ref="R4:R8" si="1">SUM(C4:Q4)</f>
        <v>1</v>
      </c>
      <c r="S4" s="11"/>
      <c r="T4" s="11"/>
    </row>
    <row r="5" spans="1:20" ht="24.95" customHeight="1" x14ac:dyDescent="0.25">
      <c r="A5" s="92" t="s">
        <v>24</v>
      </c>
      <c r="B5" s="5" t="s">
        <v>45</v>
      </c>
      <c r="C5" s="5">
        <v>118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21">
        <f t="shared" si="1"/>
        <v>118</v>
      </c>
      <c r="S5" s="11"/>
      <c r="T5" s="11"/>
    </row>
    <row r="6" spans="1:20" ht="24.95" customHeight="1" x14ac:dyDescent="0.25">
      <c r="A6" s="92"/>
      <c r="B6" s="5" t="s">
        <v>27</v>
      </c>
      <c r="C6" s="113">
        <f>C5/$R$5</f>
        <v>1</v>
      </c>
      <c r="D6" s="19">
        <f t="shared" ref="D6:Q6" si="2">D5/$R$5</f>
        <v>0</v>
      </c>
      <c r="E6" s="19">
        <f t="shared" si="2"/>
        <v>0</v>
      </c>
      <c r="F6" s="27">
        <f t="shared" si="2"/>
        <v>0</v>
      </c>
      <c r="G6" s="27">
        <f t="shared" si="2"/>
        <v>0</v>
      </c>
      <c r="H6" s="19">
        <f t="shared" si="2"/>
        <v>0</v>
      </c>
      <c r="I6" s="27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27">
        <f t="shared" si="2"/>
        <v>0</v>
      </c>
      <c r="N6" s="19">
        <f t="shared" si="2"/>
        <v>0</v>
      </c>
      <c r="O6" s="19">
        <f t="shared" si="2"/>
        <v>0</v>
      </c>
      <c r="P6" s="27">
        <f t="shared" si="2"/>
        <v>0</v>
      </c>
      <c r="Q6" s="19">
        <f t="shared" si="2"/>
        <v>0</v>
      </c>
      <c r="R6" s="20">
        <f t="shared" si="1"/>
        <v>1</v>
      </c>
      <c r="S6" s="11"/>
      <c r="T6" s="11"/>
    </row>
    <row r="7" spans="1:20" ht="24.95" customHeight="1" x14ac:dyDescent="0.25">
      <c r="A7" s="92" t="s">
        <v>25</v>
      </c>
      <c r="B7" s="5" t="s">
        <v>45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21">
        <f t="shared" si="1"/>
        <v>0</v>
      </c>
      <c r="S7" s="11"/>
      <c r="T7" s="11"/>
    </row>
    <row r="8" spans="1:20" ht="24.95" customHeight="1" thickBot="1" x14ac:dyDescent="0.3">
      <c r="A8" s="93"/>
      <c r="B8" s="23" t="s">
        <v>27</v>
      </c>
      <c r="C8" s="28" t="e">
        <f>C7/$R$7</f>
        <v>#DIV/0!</v>
      </c>
      <c r="D8" s="28" t="e">
        <f t="shared" ref="D8:Q8" si="3">D7/$R$7</f>
        <v>#DIV/0!</v>
      </c>
      <c r="E8" s="28" t="e">
        <f t="shared" si="3"/>
        <v>#DIV/0!</v>
      </c>
      <c r="F8" s="28" t="e">
        <f t="shared" si="3"/>
        <v>#DIV/0!</v>
      </c>
      <c r="G8" s="28" t="e">
        <f t="shared" si="3"/>
        <v>#DIV/0!</v>
      </c>
      <c r="H8" s="28" t="e">
        <f t="shared" si="3"/>
        <v>#DIV/0!</v>
      </c>
      <c r="I8" s="28" t="e">
        <f t="shared" si="3"/>
        <v>#DIV/0!</v>
      </c>
      <c r="J8" s="28" t="e">
        <f t="shared" si="3"/>
        <v>#DIV/0!</v>
      </c>
      <c r="K8" s="28" t="e">
        <f t="shared" si="3"/>
        <v>#DIV/0!</v>
      </c>
      <c r="L8" s="28" t="e">
        <f t="shared" si="3"/>
        <v>#DIV/0!</v>
      </c>
      <c r="M8" s="28" t="e">
        <f t="shared" si="3"/>
        <v>#DIV/0!</v>
      </c>
      <c r="N8" s="28" t="e">
        <f t="shared" si="3"/>
        <v>#DIV/0!</v>
      </c>
      <c r="O8" s="28" t="e">
        <f t="shared" si="3"/>
        <v>#DIV/0!</v>
      </c>
      <c r="P8" s="28" t="e">
        <f t="shared" si="3"/>
        <v>#DIV/0!</v>
      </c>
      <c r="Q8" s="28" t="e">
        <f t="shared" si="3"/>
        <v>#DIV/0!</v>
      </c>
      <c r="R8" s="26" t="e">
        <f t="shared" si="1"/>
        <v>#DIV/0!</v>
      </c>
      <c r="S8" s="11"/>
      <c r="T8" s="11"/>
    </row>
    <row r="9" spans="1:20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</sheetData>
  <mergeCells count="4">
    <mergeCell ref="A3:A4"/>
    <mergeCell ref="A5:A6"/>
    <mergeCell ref="A7:A8"/>
    <mergeCell ref="A1:F1"/>
  </mergeCells>
  <phoneticPr fontId="1" type="noConversion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一、全校問卷回收狀況</vt:lpstr>
      <vt:lpstr>二、各學制與系所回收狀況</vt:lpstr>
      <vt:lpstr>一、畢業後現況</vt:lpstr>
      <vt:lpstr>二、任職機構性質</vt:lpstr>
      <vt:lpstr>三、工作職業類型</vt:lpstr>
      <vt:lpstr>四、任職工作地點</vt:lpstr>
      <vt:lpstr>五、工作平均每月收入</vt:lpstr>
      <vt:lpstr>六、相符程度七、學習經驗</vt:lpstr>
      <vt:lpstr>八、目前未就業原因(不含家管)</vt:lpstr>
      <vt:lpstr>九、加強學生的哪些能力</vt:lpstr>
      <vt:lpstr>一、全校問卷回收狀況!Print_Area</vt:lpstr>
      <vt:lpstr>一、畢業後現況!Print_Area</vt:lpstr>
      <vt:lpstr>九、加強學生的哪些能力!Print_Area</vt:lpstr>
      <vt:lpstr>二、任職機構性質!Print_Area</vt:lpstr>
      <vt:lpstr>二、各學制與系所回收狀況!Print_Area</vt:lpstr>
      <vt:lpstr>'八、目前未就業原因(不含家管)'!Print_Area</vt:lpstr>
      <vt:lpstr>三、工作職業類型!Print_Area</vt:lpstr>
      <vt:lpstr>五、工作平均每月收入!Print_Area</vt:lpstr>
      <vt:lpstr>六、相符程度七、學習經驗!Print_Area</vt:lpstr>
      <vt:lpstr>四、任職工作地點!Print_Area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黃思瑄</dc:creator>
  <cp:lastModifiedBy>黃思瑄</cp:lastModifiedBy>
  <cp:lastPrinted>2017-03-17T02:38:08Z</cp:lastPrinted>
  <dcterms:created xsi:type="dcterms:W3CDTF">2017-01-13T12:11:29Z</dcterms:created>
  <dcterms:modified xsi:type="dcterms:W3CDTF">2018-12-28T03:14:58Z</dcterms:modified>
</cp:coreProperties>
</file>