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uan930\Desktop\1071228\"/>
    </mc:Choice>
  </mc:AlternateContent>
  <bookViews>
    <workbookView xWindow="0" yWindow="0" windowWidth="19200" windowHeight="11550" tabRatio="878" activeTab="2"/>
  </bookViews>
  <sheets>
    <sheet name="一、全校問卷回收狀況" sheetId="2" r:id="rId1"/>
    <sheet name="二、各學制與系所回收狀況" sheetId="3" r:id="rId2"/>
    <sheet name="一、畢業後現況" sheetId="4" r:id="rId3"/>
    <sheet name="二、任職機構性質" sheetId="5" r:id="rId4"/>
    <sheet name="三、工作職業類型" sheetId="6" r:id="rId5"/>
    <sheet name="四、任職工作地點" sheetId="7" r:id="rId6"/>
    <sheet name="五、工作平均每月收入" sheetId="8" r:id="rId7"/>
    <sheet name="六、相符程度七、學習經驗" sheetId="9" r:id="rId8"/>
    <sheet name="八、目前未就業原因(不含家管)" sheetId="11" r:id="rId9"/>
    <sheet name="九、學生能力有幫助" sheetId="12" r:id="rId10"/>
  </sheets>
  <definedNames>
    <definedName name="_xlnm.Print_Area" localSheetId="0">一、全校問卷回收狀況!$A$1:$E$6</definedName>
    <definedName name="_xlnm.Print_Area" localSheetId="2">一、畢業後現況!$A$1:$I$10</definedName>
    <definedName name="_xlnm.Print_Area" localSheetId="9">九、學生能力有幫助!$A$1:$O$8</definedName>
    <definedName name="_xlnm.Print_Area" localSheetId="3">二、任職機構性質!$A$1:$K$17</definedName>
    <definedName name="_xlnm.Print_Area" localSheetId="1">二、各學制與系所回收狀況!$A$1:$F$35</definedName>
    <definedName name="_xlnm.Print_Area" localSheetId="8">'八、目前未就業原因(不含家管)'!$A$1:$R$8</definedName>
    <definedName name="_xlnm.Print_Area" localSheetId="4">三、工作職業類型!$A$1:$V$9</definedName>
    <definedName name="_xlnm.Print_Area" localSheetId="6">五、工作平均每月收入!$A$1:$L$15</definedName>
    <definedName name="_xlnm.Print_Area" localSheetId="7">六、相符程度七、學習經驗!$A$1:$M$21</definedName>
    <definedName name="_xlnm.Print_Area" localSheetId="5">四、任職工作地點!$A$1:$N$22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D9" i="4"/>
  <c r="E9" i="4"/>
  <c r="F9" i="4"/>
  <c r="G9" i="4"/>
  <c r="H9" i="4"/>
  <c r="F9" i="3"/>
  <c r="F10" i="3"/>
  <c r="F11" i="3"/>
  <c r="F12" i="3"/>
  <c r="F13" i="3"/>
  <c r="F14" i="3"/>
  <c r="F4" i="3"/>
  <c r="F5" i="3"/>
  <c r="F6" i="3"/>
  <c r="F7" i="3"/>
  <c r="F8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E3" i="2"/>
  <c r="K17" i="7" l="1"/>
  <c r="E35" i="3" l="1"/>
  <c r="L10" i="8" l="1"/>
  <c r="L12" i="8"/>
  <c r="D13" i="8" s="1"/>
  <c r="L14" i="8"/>
  <c r="D15" i="8" s="1"/>
  <c r="F11" i="8" l="1"/>
  <c r="J11" i="8"/>
  <c r="C11" i="8"/>
  <c r="G11" i="8"/>
  <c r="K11" i="8"/>
  <c r="D11" i="8"/>
  <c r="H11" i="8"/>
  <c r="E11" i="8"/>
  <c r="I11" i="8"/>
  <c r="K8" i="8"/>
  <c r="G8" i="8"/>
  <c r="K15" i="8"/>
  <c r="G15" i="8"/>
  <c r="J8" i="8"/>
  <c r="F8" i="8"/>
  <c r="J15" i="8"/>
  <c r="F15" i="8"/>
  <c r="C15" i="8"/>
  <c r="C8" i="8"/>
  <c r="I8" i="8"/>
  <c r="E8" i="8"/>
  <c r="I15" i="8"/>
  <c r="E15" i="8"/>
  <c r="L8" i="8"/>
  <c r="H8" i="8"/>
  <c r="D8" i="8"/>
  <c r="H15" i="8"/>
  <c r="I6" i="8"/>
  <c r="E6" i="8"/>
  <c r="C6" i="8"/>
  <c r="J13" i="8"/>
  <c r="L6" i="8"/>
  <c r="F13" i="8"/>
  <c r="K6" i="8"/>
  <c r="G6" i="8"/>
  <c r="C13" i="8"/>
  <c r="H13" i="8"/>
  <c r="J6" i="8"/>
  <c r="F6" i="8"/>
  <c r="K13" i="8"/>
  <c r="G13" i="8"/>
  <c r="H6" i="8"/>
  <c r="E13" i="8"/>
  <c r="D6" i="8"/>
  <c r="I13" i="8"/>
  <c r="F4" i="8"/>
  <c r="C4" i="8"/>
  <c r="I4" i="8"/>
  <c r="E4" i="8"/>
  <c r="L4" i="8"/>
  <c r="H4" i="8"/>
  <c r="D4" i="8"/>
  <c r="K4" i="8"/>
  <c r="G4" i="8"/>
  <c r="J4" i="8"/>
  <c r="L15" i="8" l="1"/>
  <c r="L13" i="8"/>
  <c r="L11" i="8"/>
  <c r="C35" i="3" l="1"/>
  <c r="O5" i="12" l="1"/>
  <c r="O7" i="12"/>
  <c r="O3" i="12"/>
  <c r="D8" i="12" l="1"/>
  <c r="L8" i="12"/>
  <c r="M8" i="12"/>
  <c r="D6" i="12"/>
  <c r="M6" i="12"/>
  <c r="L6" i="12"/>
  <c r="G4" i="12"/>
  <c r="L4" i="12"/>
  <c r="M4" i="12"/>
  <c r="K8" i="12"/>
  <c r="G8" i="12"/>
  <c r="J8" i="12"/>
  <c r="F8" i="12"/>
  <c r="C8" i="12"/>
  <c r="I8" i="12"/>
  <c r="E8" i="12"/>
  <c r="N8" i="12"/>
  <c r="H8" i="12"/>
  <c r="F6" i="12"/>
  <c r="C6" i="12"/>
  <c r="I6" i="12"/>
  <c r="E6" i="12"/>
  <c r="K6" i="12"/>
  <c r="G6" i="12"/>
  <c r="J6" i="12"/>
  <c r="N6" i="12"/>
  <c r="H6" i="12"/>
  <c r="J4" i="12"/>
  <c r="F4" i="12"/>
  <c r="E4" i="12"/>
  <c r="N4" i="12"/>
  <c r="I4" i="12"/>
  <c r="C4" i="12"/>
  <c r="H4" i="12"/>
  <c r="D4" i="12"/>
  <c r="K4" i="12"/>
  <c r="R5" i="11"/>
  <c r="E6" i="11" s="1"/>
  <c r="R7" i="11"/>
  <c r="D8" i="11" s="1"/>
  <c r="R3" i="11"/>
  <c r="F4" i="11" s="1"/>
  <c r="M16" i="9"/>
  <c r="D17" i="9" s="1"/>
  <c r="M18" i="9"/>
  <c r="E19" i="9" s="1"/>
  <c r="M20" i="9"/>
  <c r="G21" i="9" s="1"/>
  <c r="H5" i="9"/>
  <c r="G6" i="9" s="1"/>
  <c r="H7" i="9"/>
  <c r="G8" i="9" s="1"/>
  <c r="H3" i="9"/>
  <c r="F4" i="9" s="1"/>
  <c r="E18" i="7"/>
  <c r="K19" i="7"/>
  <c r="F20" i="7" s="1"/>
  <c r="K21" i="7"/>
  <c r="G22" i="7" s="1"/>
  <c r="V6" i="6"/>
  <c r="V8" i="6"/>
  <c r="V4" i="6"/>
  <c r="J14" i="5"/>
  <c r="J16" i="5"/>
  <c r="J12" i="5"/>
  <c r="J6" i="5"/>
  <c r="J8" i="5"/>
  <c r="J4" i="5"/>
  <c r="G9" i="6" l="1"/>
  <c r="Q9" i="6"/>
  <c r="R9" i="6"/>
  <c r="S9" i="6"/>
  <c r="T9" i="6"/>
  <c r="D7" i="6"/>
  <c r="Q7" i="6"/>
  <c r="U7" i="6"/>
  <c r="R7" i="6"/>
  <c r="S7" i="6"/>
  <c r="T7" i="6"/>
  <c r="G5" i="6"/>
  <c r="T5" i="6"/>
  <c r="Q5" i="6"/>
  <c r="P5" i="6"/>
  <c r="R5" i="6"/>
  <c r="S5" i="6"/>
  <c r="G4" i="9"/>
  <c r="D4" i="9"/>
  <c r="N6" i="7"/>
  <c r="L9" i="6"/>
  <c r="U9" i="6"/>
  <c r="E9" i="6"/>
  <c r="P9" i="6"/>
  <c r="K9" i="6"/>
  <c r="D9" i="6"/>
  <c r="O9" i="6"/>
  <c r="I9" i="6"/>
  <c r="C9" i="6"/>
  <c r="M9" i="6"/>
  <c r="H9" i="6"/>
  <c r="C7" i="6"/>
  <c r="K7" i="6"/>
  <c r="J7" i="6"/>
  <c r="O7" i="6"/>
  <c r="G7" i="6"/>
  <c r="N7" i="6"/>
  <c r="F7" i="6"/>
  <c r="M5" i="6"/>
  <c r="U5" i="6"/>
  <c r="I5" i="6"/>
  <c r="E5" i="6"/>
  <c r="K12" i="5"/>
  <c r="D13" i="5" s="1"/>
  <c r="C8" i="9"/>
  <c r="C6" i="9"/>
  <c r="E4" i="9"/>
  <c r="C4" i="9"/>
  <c r="L15" i="7"/>
  <c r="D15" i="7"/>
  <c r="N8" i="7"/>
  <c r="G8" i="7"/>
  <c r="I15" i="7"/>
  <c r="L8" i="7"/>
  <c r="D8" i="7"/>
  <c r="F22" i="7"/>
  <c r="J8" i="7"/>
  <c r="C15" i="7"/>
  <c r="F15" i="7"/>
  <c r="H8" i="7"/>
  <c r="J22" i="7"/>
  <c r="C8" i="7"/>
  <c r="H15" i="7"/>
  <c r="J6" i="7"/>
  <c r="K8" i="7"/>
  <c r="F8" i="7"/>
  <c r="J15" i="7"/>
  <c r="E15" i="7"/>
  <c r="H22" i="7"/>
  <c r="E22" i="7"/>
  <c r="I22" i="7"/>
  <c r="D22" i="7"/>
  <c r="F6" i="7"/>
  <c r="M8" i="7"/>
  <c r="I8" i="7"/>
  <c r="E8" i="7"/>
  <c r="K15" i="7"/>
  <c r="G15" i="7"/>
  <c r="C22" i="7"/>
  <c r="I6" i="7"/>
  <c r="E6" i="7"/>
  <c r="G13" i="7"/>
  <c r="L6" i="7"/>
  <c r="H6" i="7"/>
  <c r="J13" i="7"/>
  <c r="F13" i="7"/>
  <c r="J20" i="7"/>
  <c r="C6" i="7"/>
  <c r="K6" i="7"/>
  <c r="G6" i="7"/>
  <c r="C13" i="7"/>
  <c r="I13" i="7"/>
  <c r="E13" i="7"/>
  <c r="I20" i="7"/>
  <c r="E20" i="7"/>
  <c r="L13" i="7"/>
  <c r="D13" i="7"/>
  <c r="H20" i="7"/>
  <c r="M6" i="7"/>
  <c r="K13" i="7"/>
  <c r="C20" i="7"/>
  <c r="G20" i="7"/>
  <c r="H13" i="7"/>
  <c r="D20" i="7"/>
  <c r="D6" i="7"/>
  <c r="L4" i="7"/>
  <c r="F11" i="7"/>
  <c r="H18" i="7"/>
  <c r="J4" i="7"/>
  <c r="E4" i="7"/>
  <c r="J11" i="7"/>
  <c r="D11" i="7"/>
  <c r="G18" i="7"/>
  <c r="K11" i="7"/>
  <c r="N4" i="7"/>
  <c r="I4" i="7"/>
  <c r="D4" i="7"/>
  <c r="H11" i="7"/>
  <c r="C18" i="7"/>
  <c r="F18" i="7"/>
  <c r="F4" i="7"/>
  <c r="M4" i="7"/>
  <c r="H4" i="7"/>
  <c r="L11" i="7"/>
  <c r="G11" i="7"/>
  <c r="J18" i="7"/>
  <c r="D18" i="7"/>
  <c r="N9" i="6"/>
  <c r="J9" i="6"/>
  <c r="F9" i="6"/>
  <c r="M7" i="6"/>
  <c r="I7" i="6"/>
  <c r="E7" i="6"/>
  <c r="P7" i="6"/>
  <c r="L7" i="6"/>
  <c r="H7" i="6"/>
  <c r="N5" i="6"/>
  <c r="J5" i="6"/>
  <c r="F5" i="6"/>
  <c r="L5" i="6"/>
  <c r="H5" i="6"/>
  <c r="D5" i="6"/>
  <c r="C5" i="6"/>
  <c r="O5" i="6"/>
  <c r="K5" i="6"/>
  <c r="O8" i="12"/>
  <c r="O6" i="12"/>
  <c r="O4" i="12"/>
  <c r="F8" i="11"/>
  <c r="M8" i="11"/>
  <c r="N8" i="11"/>
  <c r="C8" i="11"/>
  <c r="J8" i="11"/>
  <c r="Q8" i="11"/>
  <c r="I8" i="11"/>
  <c r="O8" i="11"/>
  <c r="K8" i="11"/>
  <c r="G8" i="11"/>
  <c r="E8" i="11"/>
  <c r="P8" i="11"/>
  <c r="L8" i="11"/>
  <c r="H8" i="11"/>
  <c r="O6" i="11"/>
  <c r="G6" i="11"/>
  <c r="Q6" i="11"/>
  <c r="P6" i="11"/>
  <c r="L6" i="11"/>
  <c r="H6" i="11"/>
  <c r="D6" i="11"/>
  <c r="K6" i="11"/>
  <c r="C6" i="11"/>
  <c r="N6" i="11"/>
  <c r="J6" i="11"/>
  <c r="F6" i="11"/>
  <c r="M6" i="11"/>
  <c r="I6" i="11"/>
  <c r="M4" i="11"/>
  <c r="P4" i="11"/>
  <c r="L4" i="11"/>
  <c r="G4" i="11"/>
  <c r="O4" i="11"/>
  <c r="K4" i="11"/>
  <c r="E4" i="11"/>
  <c r="C4" i="11"/>
  <c r="Q4" i="11"/>
  <c r="H4" i="11"/>
  <c r="N4" i="11"/>
  <c r="I4" i="11"/>
  <c r="D4" i="11"/>
  <c r="J4" i="11"/>
  <c r="L21" i="9"/>
  <c r="H21" i="9"/>
  <c r="D21" i="9"/>
  <c r="J21" i="9"/>
  <c r="F21" i="9"/>
  <c r="C21" i="9"/>
  <c r="I21" i="9"/>
  <c r="E21" i="9"/>
  <c r="K21" i="9"/>
  <c r="G19" i="9"/>
  <c r="K19" i="9"/>
  <c r="L19" i="9"/>
  <c r="H19" i="9"/>
  <c r="D19" i="9"/>
  <c r="J19" i="9"/>
  <c r="F19" i="9"/>
  <c r="C19" i="9"/>
  <c r="I19" i="9"/>
  <c r="K17" i="9"/>
  <c r="G17" i="9"/>
  <c r="J17" i="9"/>
  <c r="F17" i="9"/>
  <c r="C17" i="9"/>
  <c r="I17" i="9"/>
  <c r="E17" i="9"/>
  <c r="L17" i="9"/>
  <c r="H17" i="9"/>
  <c r="F8" i="9"/>
  <c r="E8" i="9"/>
  <c r="D8" i="9"/>
  <c r="E6" i="9"/>
  <c r="F6" i="9"/>
  <c r="D6" i="9"/>
  <c r="C4" i="7"/>
  <c r="K4" i="7"/>
  <c r="G4" i="7"/>
  <c r="C11" i="7"/>
  <c r="I11" i="7"/>
  <c r="E11" i="7"/>
  <c r="I18" i="7"/>
  <c r="K16" i="5"/>
  <c r="K14" i="5"/>
  <c r="F3" i="3"/>
  <c r="D35" i="3"/>
  <c r="F35" i="3" s="1"/>
  <c r="H8" i="9" l="1"/>
  <c r="H4" i="9"/>
  <c r="K22" i="7"/>
  <c r="V9" i="6"/>
  <c r="V7" i="6"/>
  <c r="V5" i="6"/>
  <c r="G13" i="5"/>
  <c r="E5" i="5"/>
  <c r="I13" i="5"/>
  <c r="C5" i="5"/>
  <c r="D5" i="5"/>
  <c r="I5" i="5"/>
  <c r="F13" i="5"/>
  <c r="H5" i="5"/>
  <c r="F5" i="5"/>
  <c r="G5" i="5"/>
  <c r="H13" i="5"/>
  <c r="C13" i="5"/>
  <c r="E13" i="5"/>
  <c r="K20" i="7"/>
  <c r="D17" i="5"/>
  <c r="H17" i="5"/>
  <c r="E9" i="5"/>
  <c r="I9" i="5"/>
  <c r="F17" i="5"/>
  <c r="G9" i="5"/>
  <c r="D9" i="5"/>
  <c r="E17" i="5"/>
  <c r="I17" i="5"/>
  <c r="F9" i="5"/>
  <c r="C9" i="5"/>
  <c r="C17" i="5"/>
  <c r="G17" i="5"/>
  <c r="H9" i="5"/>
  <c r="G15" i="5"/>
  <c r="D7" i="5"/>
  <c r="H7" i="5"/>
  <c r="C15" i="5"/>
  <c r="D15" i="5"/>
  <c r="H15" i="5"/>
  <c r="E7" i="5"/>
  <c r="I7" i="5"/>
  <c r="G7" i="5"/>
  <c r="E15" i="5"/>
  <c r="I15" i="5"/>
  <c r="F7" i="5"/>
  <c r="C7" i="5"/>
  <c r="F15" i="5"/>
  <c r="I9" i="4"/>
  <c r="R8" i="11"/>
  <c r="R6" i="11"/>
  <c r="R4" i="11"/>
  <c r="M21" i="9"/>
  <c r="M19" i="9"/>
  <c r="M17" i="9"/>
  <c r="H6" i="9"/>
  <c r="K18" i="7"/>
  <c r="J17" i="5" l="1"/>
  <c r="J7" i="5"/>
  <c r="J13" i="5"/>
  <c r="J5" i="5"/>
  <c r="J9" i="5"/>
  <c r="J15" i="5"/>
  <c r="C10" i="4"/>
  <c r="E10" i="4"/>
  <c r="D10" i="4"/>
  <c r="F10" i="4"/>
  <c r="H10" i="4"/>
  <c r="G10" i="4"/>
  <c r="C6" i="2"/>
  <c r="D6" i="2"/>
  <c r="B6" i="2"/>
  <c r="E4" i="2"/>
  <c r="E5" i="2"/>
  <c r="K17" i="5" l="1"/>
  <c r="K15" i="5"/>
  <c r="K13" i="5"/>
  <c r="E6" i="2"/>
  <c r="I10" i="4"/>
  <c r="I5" i="4"/>
  <c r="I7" i="4"/>
  <c r="I3" i="4"/>
  <c r="G4" i="4" l="1"/>
  <c r="H4" i="4"/>
  <c r="G8" i="4"/>
  <c r="D8" i="4"/>
  <c r="E8" i="4"/>
  <c r="C8" i="4"/>
  <c r="F8" i="4"/>
  <c r="H8" i="4"/>
  <c r="D6" i="4"/>
  <c r="H6" i="4"/>
  <c r="F6" i="4"/>
  <c r="G6" i="4"/>
  <c r="E6" i="4"/>
  <c r="C6" i="4"/>
  <c r="D4" i="4"/>
  <c r="F4" i="4"/>
  <c r="E4" i="4"/>
  <c r="C4" i="4"/>
  <c r="I8" i="4" l="1"/>
  <c r="I6" i="4"/>
  <c r="I4" i="4"/>
</calcChain>
</file>

<file path=xl/sharedStrings.xml><?xml version="1.0" encoding="utf-8"?>
<sst xmlns="http://schemas.openxmlformats.org/spreadsheetml/2006/main" count="337" uniqueCount="190">
  <si>
    <t>學制</t>
    <phoneticPr fontId="1" type="noConversion"/>
  </si>
  <si>
    <t>學制</t>
    <phoneticPr fontId="1" type="noConversion"/>
  </si>
  <si>
    <t>應追蹤人數
(不含陸生、外國學生)</t>
    <phoneticPr fontId="1" type="noConversion"/>
  </si>
  <si>
    <t>已追蹤人數</t>
    <phoneticPr fontId="1" type="noConversion"/>
  </si>
  <si>
    <t>未追蹤人數
(拒答或失聯)</t>
    <phoneticPr fontId="1" type="noConversion"/>
  </si>
  <si>
    <t>回收率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</si>
  <si>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</si>
  <si>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</si>
  <si>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</si>
  <si>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小計</t>
    <phoneticPr fontId="1" type="noConversion"/>
  </si>
  <si>
    <t>系所</t>
    <phoneticPr fontId="1" type="noConversion"/>
  </si>
  <si>
    <t>小計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</si>
  <si>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</si>
  <si>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</si>
  <si>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</si>
  <si>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人數</t>
    <phoneticPr fontId="1" type="noConversion"/>
  </si>
  <si>
    <t>百分比(%)</t>
    <phoneticPr fontId="1" type="noConversion"/>
  </si>
  <si>
    <t>整體</t>
    <phoneticPr fontId="1" type="noConversion"/>
  </si>
  <si>
    <t>學制</t>
    <phoneticPr fontId="1" type="noConversion"/>
  </si>
  <si>
    <t>全職工作</t>
    <phoneticPr fontId="1" type="noConversion"/>
  </si>
  <si>
    <t>企業(含民營企業或國營企業)</t>
    <phoneticPr fontId="1" type="noConversion"/>
  </si>
  <si>
    <t>政府部門(含職業軍人)</t>
    <phoneticPr fontId="1" type="noConversion"/>
  </si>
  <si>
    <t>學校(公私立大學、高、國中小)</t>
    <phoneticPr fontId="1" type="noConversion"/>
  </si>
  <si>
    <t>非營利機構</t>
    <phoneticPr fontId="1" type="noConversion"/>
  </si>
  <si>
    <t>創業</t>
    <phoneticPr fontId="1" type="noConversion"/>
  </si>
  <si>
    <t>自由工作者(以接案維生或個人服務，例如撰稿人)</t>
    <phoneticPr fontId="1" type="noConversion"/>
  </si>
  <si>
    <t>其他</t>
    <phoneticPr fontId="1" type="noConversion"/>
  </si>
  <si>
    <t>兼職工作</t>
    <phoneticPr fontId="1" type="noConversion"/>
  </si>
  <si>
    <t>學制</t>
    <phoneticPr fontId="1" type="noConversion"/>
  </si>
  <si>
    <t>人數</t>
    <phoneticPr fontId="1" type="noConversion"/>
  </si>
  <si>
    <t>基隆市</t>
    <phoneticPr fontId="1" type="noConversion"/>
  </si>
  <si>
    <t>新北市</t>
    <phoneticPr fontId="1" type="noConversion"/>
  </si>
  <si>
    <t>台北市</t>
    <phoneticPr fontId="1" type="noConversion"/>
  </si>
  <si>
    <t>新竹縣</t>
    <phoneticPr fontId="1" type="noConversion"/>
  </si>
  <si>
    <t>新竹市</t>
    <phoneticPr fontId="1" type="noConversion"/>
  </si>
  <si>
    <t>苗栗縣</t>
    <phoneticPr fontId="1" type="noConversion"/>
  </si>
  <si>
    <t>台中市</t>
    <phoneticPr fontId="1" type="noConversion"/>
  </si>
  <si>
    <t>南投縣</t>
    <phoneticPr fontId="1" type="noConversion"/>
  </si>
  <si>
    <t>彰化縣</t>
    <phoneticPr fontId="1" type="noConversion"/>
  </si>
  <si>
    <t>雲林縣</t>
    <phoneticPr fontId="1" type="noConversion"/>
  </si>
  <si>
    <t>嘉義縣</t>
    <phoneticPr fontId="1" type="noConversion"/>
  </si>
  <si>
    <t>嘉義市</t>
    <phoneticPr fontId="1" type="noConversion"/>
  </si>
  <si>
    <t>台南市</t>
    <phoneticPr fontId="1" type="noConversion"/>
  </si>
  <si>
    <t>高雄市</t>
    <phoneticPr fontId="1" type="noConversion"/>
  </si>
  <si>
    <t>屏東縣</t>
    <phoneticPr fontId="1" type="noConversion"/>
  </si>
  <si>
    <t>台東縣</t>
    <phoneticPr fontId="1" type="noConversion"/>
  </si>
  <si>
    <t>花蓮縣</t>
    <phoneticPr fontId="1" type="noConversion"/>
  </si>
  <si>
    <t>宜蘭縣</t>
    <phoneticPr fontId="1" type="noConversion"/>
  </si>
  <si>
    <t>金門縣</t>
    <phoneticPr fontId="1" type="noConversion"/>
  </si>
  <si>
    <t>澎湖縣</t>
    <phoneticPr fontId="1" type="noConversion"/>
  </si>
  <si>
    <t>桃園市</t>
    <phoneticPr fontId="1" type="noConversion"/>
  </si>
  <si>
    <t>連江縣</t>
    <phoneticPr fontId="1" type="noConversion"/>
  </si>
  <si>
    <t>亞洲(香港、澳門、大陸地區)</t>
    <phoneticPr fontId="1" type="noConversion"/>
  </si>
  <si>
    <t>亞洲(香港、澳門、大陸地區以外國家)</t>
    <phoneticPr fontId="1" type="noConversion"/>
  </si>
  <si>
    <t>大洋洲</t>
    <phoneticPr fontId="1" type="noConversion"/>
  </si>
  <si>
    <t>非洲</t>
    <phoneticPr fontId="1" type="noConversion"/>
  </si>
  <si>
    <t>歐洲</t>
    <phoneticPr fontId="1" type="noConversion"/>
  </si>
  <si>
    <t>北美洲</t>
    <phoneticPr fontId="1" type="noConversion"/>
  </si>
  <si>
    <t>中美洲</t>
    <phoneticPr fontId="1" type="noConversion"/>
  </si>
  <si>
    <t>南美洲</t>
    <phoneticPr fontId="1" type="noConversion"/>
  </si>
  <si>
    <t>28,001
~
31,000
元</t>
    <phoneticPr fontId="1" type="noConversion"/>
  </si>
  <si>
    <t>31,001
~
34,000
元</t>
    <phoneticPr fontId="1" type="noConversion"/>
  </si>
  <si>
    <t>34,001
~
37,000
元</t>
    <phoneticPr fontId="1" type="noConversion"/>
  </si>
  <si>
    <t>37,001
~
40,000
元</t>
    <phoneticPr fontId="1" type="noConversion"/>
  </si>
  <si>
    <t>學制</t>
    <phoneticPr fontId="1" type="noConversion"/>
  </si>
  <si>
    <t>在升學中</t>
    <phoneticPr fontId="1" type="noConversion"/>
  </si>
  <si>
    <t>服役中或等待服役中</t>
    <phoneticPr fontId="1" type="noConversion"/>
  </si>
  <si>
    <t>準備考試(國內研究所)</t>
    <phoneticPr fontId="1" type="noConversion"/>
  </si>
  <si>
    <t>準備考試(出國留學)</t>
    <phoneticPr fontId="1" type="noConversion"/>
  </si>
  <si>
    <t>準備考試(證照)</t>
    <phoneticPr fontId="1" type="noConversion"/>
  </si>
  <si>
    <t>準備考試(公務人員)</t>
    <phoneticPr fontId="1" type="noConversion"/>
  </si>
  <si>
    <t>準備考試(其他考試)</t>
    <phoneticPr fontId="1" type="noConversion"/>
  </si>
  <si>
    <t>尋找工作中(薪水不滿意)</t>
    <phoneticPr fontId="1" type="noConversion"/>
  </si>
  <si>
    <t>尋找工作中(沒有工作機會)</t>
    <phoneticPr fontId="1" type="noConversion"/>
  </si>
  <si>
    <t>尋找工作中(公司財務或制度不穩健)</t>
    <phoneticPr fontId="1" type="noConversion"/>
  </si>
  <si>
    <t>尋找工作中(工作地點不適合)</t>
    <phoneticPr fontId="1" type="noConversion"/>
  </si>
  <si>
    <t>尋找工作中(與所學不符)</t>
    <phoneticPr fontId="1" type="noConversion"/>
  </si>
  <si>
    <t>尋找工作中(不符合家人的期望)</t>
    <phoneticPr fontId="1" type="noConversion"/>
  </si>
  <si>
    <t>尋找工作中(工作內容不滿意)</t>
    <phoneticPr fontId="1" type="noConversion"/>
  </si>
  <si>
    <t>其他(含不想找工作)</t>
    <phoneticPr fontId="1" type="noConversion"/>
  </si>
  <si>
    <t>高齡社會健康管理科</t>
    <phoneticPr fontId="5" type="noConversion"/>
  </si>
  <si>
    <t>護理科</t>
    <phoneticPr fontId="5" type="noConversion"/>
  </si>
  <si>
    <t>幼保科</t>
    <phoneticPr fontId="5" type="noConversion"/>
  </si>
  <si>
    <t>資管科</t>
    <phoneticPr fontId="5" type="noConversion"/>
  </si>
  <si>
    <t>應外科</t>
    <phoneticPr fontId="5" type="noConversion"/>
  </si>
  <si>
    <t>動畫科</t>
    <phoneticPr fontId="5" type="noConversion"/>
  </si>
  <si>
    <t>企業管理學系</t>
    <phoneticPr fontId="5" type="noConversion"/>
  </si>
  <si>
    <t>休閒管理學系</t>
    <phoneticPr fontId="5" type="noConversion"/>
  </si>
  <si>
    <t>資訊傳播學系</t>
    <phoneticPr fontId="5" type="noConversion"/>
  </si>
  <si>
    <t>餐飲管理學系</t>
    <phoneticPr fontId="5" type="noConversion"/>
  </si>
  <si>
    <t>應用外語系</t>
    <phoneticPr fontId="5" type="noConversion"/>
  </si>
  <si>
    <t>數位應用學系</t>
    <phoneticPr fontId="5" type="noConversion"/>
  </si>
  <si>
    <t>升學</t>
    <phoneticPr fontId="1" type="noConversion"/>
  </si>
  <si>
    <t>就業</t>
    <phoneticPr fontId="1" type="noConversion"/>
  </si>
  <si>
    <t>家管</t>
    <phoneticPr fontId="1" type="noConversion"/>
  </si>
  <si>
    <t>兵役</t>
    <phoneticPr fontId="1" type="noConversion"/>
  </si>
  <si>
    <t>出國</t>
    <phoneticPr fontId="1" type="noConversion"/>
  </si>
  <si>
    <t>待業</t>
    <phoneticPr fontId="1" type="noConversion"/>
  </si>
  <si>
    <t>小計</t>
    <phoneticPr fontId="1" type="noConversion"/>
  </si>
  <si>
    <t>小計</t>
    <phoneticPr fontId="1" type="noConversion"/>
  </si>
  <si>
    <t>企管科</t>
    <phoneticPr fontId="5" type="noConversion"/>
  </si>
  <si>
    <t>休閒管理學系</t>
    <phoneticPr fontId="5" type="noConversion"/>
  </si>
  <si>
    <t>休閒資源暨綠色產業學系</t>
    <phoneticPr fontId="5" type="noConversion"/>
  </si>
  <si>
    <t>健康照護管理學系</t>
    <phoneticPr fontId="5" type="noConversion"/>
  </si>
  <si>
    <t>數位應用學系</t>
    <phoneticPr fontId="5" type="noConversion"/>
  </si>
  <si>
    <t>生產事業管理學系</t>
    <phoneticPr fontId="5" type="noConversion"/>
  </si>
  <si>
    <t>應用外語系</t>
    <phoneticPr fontId="5" type="noConversion"/>
  </si>
  <si>
    <t>資產管理與城市規劃學系</t>
    <phoneticPr fontId="5" type="noConversion"/>
  </si>
  <si>
    <t>其他</t>
    <phoneticPr fontId="1" type="noConversion"/>
  </si>
  <si>
    <t>小計</t>
    <phoneticPr fontId="1" type="noConversion"/>
  </si>
  <si>
    <t>一、全校問卷回收狀況</t>
    <phoneticPr fontId="1" type="noConversion"/>
  </si>
  <si>
    <t>二、各學制與系所回收狀況</t>
    <phoneticPr fontId="1" type="noConversion"/>
  </si>
  <si>
    <t>一、畢業後現況</t>
    <phoneticPr fontId="1" type="noConversion"/>
  </si>
  <si>
    <t>二、任職機構性質</t>
    <phoneticPr fontId="1" type="noConversion"/>
  </si>
  <si>
    <t>四、任職工作地點</t>
    <phoneticPr fontId="1" type="noConversion"/>
  </si>
  <si>
    <t>五、工作平均每月收入</t>
    <phoneticPr fontId="1" type="noConversion"/>
  </si>
  <si>
    <t>八、目前未就業原因(不含家管)</t>
    <phoneticPr fontId="1" type="noConversion"/>
  </si>
  <si>
    <t>22,000元以下</t>
    <phoneticPr fontId="1" type="noConversion"/>
  </si>
  <si>
    <t>22,001
~
25,000
元</t>
    <phoneticPr fontId="1" type="noConversion"/>
  </si>
  <si>
    <t>25,001
~
28,000
元</t>
    <phoneticPr fontId="1" type="noConversion"/>
  </si>
  <si>
    <t>40,001
~
43,000
元</t>
    <phoneticPr fontId="1" type="noConversion"/>
  </si>
  <si>
    <t>43,001
~
46,000
元</t>
    <phoneticPr fontId="1" type="noConversion"/>
  </si>
  <si>
    <t>46,001
~
49,000
元</t>
    <phoneticPr fontId="1" type="noConversion"/>
  </si>
  <si>
    <t>49,001
~
52,000
元</t>
    <phoneticPr fontId="1" type="noConversion"/>
  </si>
  <si>
    <t>52,001
~
55,000
元</t>
    <phoneticPr fontId="1" type="noConversion"/>
  </si>
  <si>
    <t>55,001
~
60,000
元</t>
    <phoneticPr fontId="1" type="noConversion"/>
  </si>
  <si>
    <t>60,001
~
65,000
元</t>
    <phoneticPr fontId="1" type="noConversion"/>
  </si>
  <si>
    <t>65,001
~
70,000
元</t>
    <phoneticPr fontId="1" type="noConversion"/>
  </si>
  <si>
    <t>70,001
~
75,000
元</t>
    <phoneticPr fontId="1" type="noConversion"/>
  </si>
  <si>
    <t>75,001
~
85,000
元</t>
    <phoneticPr fontId="1" type="noConversion"/>
  </si>
  <si>
    <t>85,001
~
90,000
元</t>
    <phoneticPr fontId="1" type="noConversion"/>
  </si>
  <si>
    <t>運籌與科技管理學系</t>
  </si>
  <si>
    <t>生產事業管理學系</t>
  </si>
  <si>
    <t>休閒資源暨綠色產業學系</t>
  </si>
  <si>
    <t>文化創意學系</t>
  </si>
  <si>
    <t>觀光與旅館學系</t>
  </si>
  <si>
    <t>財務金融學系</t>
  </si>
  <si>
    <t>三、工作行業類別</t>
    <phoneticPr fontId="1" type="noConversion"/>
  </si>
  <si>
    <t>類別</t>
    <phoneticPr fontId="1" type="noConversion"/>
  </si>
  <si>
    <t>農、林、漁、牧業</t>
    <phoneticPr fontId="1" type="noConversion"/>
  </si>
  <si>
    <t>礦業及土石採取業</t>
    <phoneticPr fontId="1" type="noConversion"/>
  </si>
  <si>
    <t>製造業</t>
    <phoneticPr fontId="1" type="noConversion"/>
  </si>
  <si>
    <t>電力及燃氣供應業</t>
    <phoneticPr fontId="1" type="noConversion"/>
  </si>
  <si>
    <t>用水供應及污染整治業</t>
    <phoneticPr fontId="1" type="noConversion"/>
  </si>
  <si>
    <t>營建工程業</t>
    <phoneticPr fontId="1" type="noConversion"/>
  </si>
  <si>
    <t>批發及零售業</t>
    <phoneticPr fontId="1" type="noConversion"/>
  </si>
  <si>
    <t>運輸及倉儲業</t>
    <phoneticPr fontId="1" type="noConversion"/>
  </si>
  <si>
    <t>住宿及餐飲業</t>
    <phoneticPr fontId="1" type="noConversion"/>
  </si>
  <si>
    <t>出版、影音製作、傳播及資通訊服務業</t>
    <phoneticPr fontId="1" type="noConversion"/>
  </si>
  <si>
    <t>金融及保險業</t>
    <phoneticPr fontId="1" type="noConversion"/>
  </si>
  <si>
    <t>不動產業</t>
    <phoneticPr fontId="1" type="noConversion"/>
  </si>
  <si>
    <t>專業、科學及技術服務業</t>
    <phoneticPr fontId="1" type="noConversion"/>
  </si>
  <si>
    <t>支援服務業</t>
    <phoneticPr fontId="1" type="noConversion"/>
  </si>
  <si>
    <t>公共行政及國防、強制性社會安全</t>
    <phoneticPr fontId="1" type="noConversion"/>
  </si>
  <si>
    <t>教育業</t>
    <phoneticPr fontId="1" type="noConversion"/>
  </si>
  <si>
    <t>醫療保健及社會工作服務業</t>
    <phoneticPr fontId="1" type="noConversion"/>
  </si>
  <si>
    <t>藝術、娛樂及休閒服務業</t>
    <phoneticPr fontId="1" type="noConversion"/>
  </si>
  <si>
    <t>其他服務業</t>
    <phoneticPr fontId="1" type="noConversion"/>
  </si>
  <si>
    <t>六、您原先就讀系、所、或學位學程的專業訓練課程，對於您目前工作的幫助程度為何？</t>
    <phoneticPr fontId="1" type="noConversion"/>
  </si>
  <si>
    <t>非常有幫助</t>
    <phoneticPr fontId="1" type="noConversion"/>
  </si>
  <si>
    <t>有點幫助</t>
    <phoneticPr fontId="1" type="noConversion"/>
  </si>
  <si>
    <t>尚可</t>
    <phoneticPr fontId="1" type="noConversion"/>
  </si>
  <si>
    <t>沒有幫助</t>
    <phoneticPr fontId="1" type="noConversion"/>
  </si>
  <si>
    <t>完全沒有幫助</t>
    <phoneticPr fontId="1" type="noConversion"/>
  </si>
  <si>
    <t>七、您在學期間以下哪些「學習經驗」對於現在工作有所幫助？</t>
    <phoneticPr fontId="1" type="noConversion"/>
  </si>
  <si>
    <t>專業知識、
知能傳授</t>
    <phoneticPr fontId="1" type="noConversion"/>
  </si>
  <si>
    <t>建立同學及老師人脈</t>
    <phoneticPr fontId="1" type="noConversion"/>
  </si>
  <si>
    <t>校內實務課程</t>
    <phoneticPr fontId="1" type="noConversion"/>
  </si>
  <si>
    <t>校外業界實習</t>
    <phoneticPr fontId="1" type="noConversion"/>
  </si>
  <si>
    <t>社團活動</t>
    <phoneticPr fontId="1" type="noConversion"/>
  </si>
  <si>
    <t>語言學習</t>
    <phoneticPr fontId="1" type="noConversion"/>
  </si>
  <si>
    <t>參與國際交流活動</t>
    <phoneticPr fontId="1" type="noConversion"/>
  </si>
  <si>
    <t>志工服務、服務學習</t>
    <phoneticPr fontId="1" type="noConversion"/>
  </si>
  <si>
    <t>擔任研究或教學助理</t>
    <phoneticPr fontId="1" type="noConversion"/>
  </si>
  <si>
    <t>其他訓練</t>
    <phoneticPr fontId="1" type="noConversion"/>
  </si>
  <si>
    <t>九、 根據您畢業後到現在的經驗，您認為學校對您那些能力的培養最有幫助？</t>
    <phoneticPr fontId="1" type="noConversion"/>
  </si>
  <si>
    <t>溝通表達能力</t>
    <phoneticPr fontId="1" type="noConversion"/>
  </si>
  <si>
    <t>持續學習能力</t>
    <phoneticPr fontId="1" type="noConversion"/>
  </si>
  <si>
    <t>人際互動能力</t>
    <phoneticPr fontId="1" type="noConversion"/>
  </si>
  <si>
    <t>團隊合作能力</t>
    <phoneticPr fontId="1" type="noConversion"/>
  </si>
  <si>
    <t>問題解決能力</t>
    <phoneticPr fontId="1" type="noConversion"/>
  </si>
  <si>
    <t>創新能力</t>
    <phoneticPr fontId="1" type="noConversion"/>
  </si>
  <si>
    <t>工作紀律、責任感及時間管理能力</t>
    <phoneticPr fontId="1" type="noConversion"/>
  </si>
  <si>
    <t>資訊科技應用能力</t>
    <phoneticPr fontId="1" type="noConversion"/>
  </si>
  <si>
    <t>外語能力</t>
    <phoneticPr fontId="1" type="noConversion"/>
  </si>
  <si>
    <t>跨領域整合能力</t>
    <phoneticPr fontId="1" type="noConversion"/>
  </si>
  <si>
    <t>領導能力</t>
    <phoneticPr fontId="1" type="noConversion"/>
  </si>
  <si>
    <t>其他</t>
    <phoneticPr fontId="1" type="noConversion"/>
  </si>
  <si>
    <t>國際貿易科</t>
    <phoneticPr fontId="1" type="noConversion"/>
  </si>
  <si>
    <t>管理進學士班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</si>
</sst>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8"/>
      <color theme="1"/>
      <name val="新細明體"/>
      <family val="2"/>
      <charset val="136"/>
      <scheme val="minor"/>
    </font>
    <font>
      <sz val="12"/>
      <color rgb="FF000000"/>
      <name val="Arial"/>
      <family val="2"/>
    </font>
    <font>
      <sz val="11"/>
      <color theme="1"/>
      <name val="微軟正黑體"/>
      <family val="2"/>
      <charset val="136"/>
    </font>
    <font>
      <sz val="12"/>
      <color rgb="FF000000"/>
      <name val="細明體"/>
      <family val="3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25" xfId="1" applyNumberFormat="1" applyFont="1" applyBorder="1" applyAlignment="1">
      <alignment horizontal="center" vertical="center"/>
    </xf>
    <xf numFmtId="10" fontId="2" fillId="0" borderId="27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10" xfId="1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9" fontId="2" fillId="0" borderId="9" xfId="1" applyNumberFormat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25" xfId="1" applyNumberFormat="1" applyFont="1" applyFill="1" applyBorder="1" applyAlignment="1">
      <alignment horizontal="center" vertical="center"/>
    </xf>
    <xf numFmtId="9" fontId="2" fillId="0" borderId="2" xfId="1" applyNumberFormat="1" applyFont="1" applyFill="1" applyBorder="1" applyAlignment="1">
      <alignment horizontal="center" vertical="center"/>
    </xf>
    <xf numFmtId="9" fontId="2" fillId="0" borderId="25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2" xfId="1" applyNumberFormat="1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10" fontId="2" fillId="0" borderId="27" xfId="1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25" xfId="1" applyFont="1" applyFill="1" applyBorder="1" applyAlignment="1">
      <alignment horizontal="center" vertical="center"/>
    </xf>
    <xf numFmtId="9" fontId="2" fillId="0" borderId="12" xfId="1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0" fontId="2" fillId="0" borderId="34" xfId="1" applyNumberFormat="1" applyFont="1" applyFill="1" applyBorder="1" applyAlignment="1">
      <alignment horizontal="center" vertical="center"/>
    </xf>
    <xf numFmtId="9" fontId="4" fillId="0" borderId="35" xfId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9" fontId="4" fillId="0" borderId="38" xfId="1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2" fillId="0" borderId="18" xfId="1" applyNumberFormat="1" applyFont="1" applyFill="1" applyBorder="1" applyAlignment="1">
      <alignment horizontal="center" vertical="center"/>
    </xf>
    <xf numFmtId="10" fontId="2" fillId="0" borderId="18" xfId="1" applyNumberFormat="1" applyFont="1" applyFill="1" applyBorder="1" applyAlignment="1">
      <alignment horizontal="center" vertical="center"/>
    </xf>
    <xf numFmtId="9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textRotation="255" wrapText="1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0" fontId="6" fillId="0" borderId="3" xfId="1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33CCFF"/>
      <color rgb="FF00FFFF"/>
      <color rgb="FF0099FF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60" zoomScaleNormal="60" workbookViewId="0">
      <selection activeCell="B4" sqref="B4"/>
    </sheetView>
  </sheetViews>
  <sheetFormatPr defaultRowHeight="15.75" x14ac:dyDescent="0.25"/>
  <cols>
    <col min="1" max="1" width="20.625" style="10" customWidth="1"/>
    <col min="2" max="5" width="25.625" style="10" customWidth="1"/>
    <col min="6" max="16384" width="9" style="10"/>
  </cols>
  <sheetData>
    <row r="1" spans="1:5" ht="21.75" thickBot="1" x14ac:dyDescent="0.3">
      <c r="A1" s="87" t="s">
        <v>110</v>
      </c>
      <c r="B1" s="87"/>
      <c r="C1" s="87"/>
    </row>
    <row r="2" spans="1:5" ht="50.1" customHeight="1" x14ac:dyDescent="0.25">
      <c r="A2" s="56" t="s">
        <v>1</v>
      </c>
      <c r="B2" s="57" t="s">
        <v>2</v>
      </c>
      <c r="C2" s="58" t="s">
        <v>3</v>
      </c>
      <c r="D2" s="57" t="s">
        <v>4</v>
      </c>
      <c r="E2" s="59" t="s">
        <v>5</v>
      </c>
    </row>
    <row r="3" spans="1:5" ht="24.95" customHeight="1" x14ac:dyDescent="0.25">
      <c r="A3" s="11" t="s">
        <v>6</v>
      </c>
      <c r="B3" s="5">
        <v>665</v>
      </c>
      <c r="C3" s="5">
        <v>648</v>
      </c>
      <c r="D3" s="5">
        <v>17</v>
      </c>
      <c r="E3" s="12">
        <f>C3/B3</f>
        <v>0.97443609022556388</v>
      </c>
    </row>
    <row r="4" spans="1:5" ht="24.95" customHeight="1" x14ac:dyDescent="0.25">
      <c r="A4" s="11" t="s">
        <v>7</v>
      </c>
      <c r="B4" s="5">
        <v>254</v>
      </c>
      <c r="C4" s="5">
        <v>254</v>
      </c>
      <c r="D4" s="5">
        <v>0</v>
      </c>
      <c r="E4" s="12">
        <f t="shared" ref="E4:E6" si="0">C4/B4</f>
        <v>1</v>
      </c>
    </row>
    <row r="5" spans="1:5" ht="24.95" customHeight="1" x14ac:dyDescent="0.25">
      <c r="A5" s="11" t="s">
        <v>8</v>
      </c>
      <c r="B5" s="5">
        <v>191</v>
      </c>
      <c r="C5" s="5">
        <v>191</v>
      </c>
      <c r="D5" s="5">
        <v>0</v>
      </c>
      <c r="E5" s="12">
        <f t="shared" si="0"/>
        <v>1</v>
      </c>
    </row>
    <row r="6" spans="1:5" ht="24.95" customHeight="1" thickBot="1" x14ac:dyDescent="0.3">
      <c r="A6" s="13" t="s">
        <v>9</v>
      </c>
      <c r="B6" s="14">
        <f>SUM(B3:B5)</f>
        <v>1110</v>
      </c>
      <c r="C6" s="15">
        <f t="shared" ref="C6:D6" si="1">SUM(C3:C5)</f>
        <v>1093</v>
      </c>
      <c r="D6" s="15">
        <f t="shared" si="1"/>
        <v>17</v>
      </c>
      <c r="E6" s="16">
        <f t="shared" si="0"/>
        <v>0.98468468468468473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opLeftCell="F1" zoomScale="70" zoomScaleNormal="70" workbookViewId="0">
      <selection activeCell="N8" sqref="N8"/>
    </sheetView>
  </sheetViews>
  <sheetFormatPr defaultRowHeight="15.75" x14ac:dyDescent="0.25"/>
  <cols>
    <col min="1" max="15" width="10.625" style="1" customWidth="1"/>
    <col min="16" max="16384" width="9" style="1"/>
  </cols>
  <sheetData>
    <row r="1" spans="1:16" ht="21.75" thickBot="1" x14ac:dyDescent="0.3">
      <c r="A1" s="81" t="s">
        <v>175</v>
      </c>
      <c r="B1" s="81"/>
      <c r="C1" s="81"/>
      <c r="D1" s="81"/>
      <c r="E1" s="81"/>
    </row>
    <row r="2" spans="1:16" ht="80.099999999999994" customHeight="1" x14ac:dyDescent="0.25">
      <c r="A2" s="56" t="s">
        <v>0</v>
      </c>
      <c r="B2" s="58"/>
      <c r="C2" s="57" t="s">
        <v>176</v>
      </c>
      <c r="D2" s="57" t="s">
        <v>177</v>
      </c>
      <c r="E2" s="57" t="s">
        <v>178</v>
      </c>
      <c r="F2" s="57" t="s">
        <v>179</v>
      </c>
      <c r="G2" s="57" t="s">
        <v>180</v>
      </c>
      <c r="H2" s="57" t="s">
        <v>181</v>
      </c>
      <c r="I2" s="57" t="s">
        <v>182</v>
      </c>
      <c r="J2" s="57" t="s">
        <v>183</v>
      </c>
      <c r="K2" s="57" t="s">
        <v>184</v>
      </c>
      <c r="L2" s="57" t="s">
        <v>185</v>
      </c>
      <c r="M2" s="57" t="s">
        <v>186</v>
      </c>
      <c r="N2" s="57" t="s">
        <v>187</v>
      </c>
      <c r="O2" s="59" t="s">
        <v>99</v>
      </c>
    </row>
    <row r="3" spans="1:16" ht="24.95" customHeight="1" x14ac:dyDescent="0.25">
      <c r="A3" s="97" t="s">
        <v>12</v>
      </c>
      <c r="B3" s="5" t="s">
        <v>29</v>
      </c>
      <c r="C3" s="5">
        <v>79</v>
      </c>
      <c r="D3" s="5">
        <v>0</v>
      </c>
      <c r="E3" s="5">
        <v>25</v>
      </c>
      <c r="F3" s="5">
        <v>52</v>
      </c>
      <c r="G3" s="5">
        <v>67</v>
      </c>
      <c r="H3" s="5">
        <v>83</v>
      </c>
      <c r="I3" s="5">
        <v>47</v>
      </c>
      <c r="J3" s="5">
        <v>70</v>
      </c>
      <c r="K3" s="5">
        <v>83</v>
      </c>
      <c r="L3" s="5">
        <v>64</v>
      </c>
      <c r="M3" s="5">
        <v>78</v>
      </c>
      <c r="N3" s="5">
        <v>0</v>
      </c>
      <c r="O3" s="17">
        <f>SUM(C3:N3)</f>
        <v>648</v>
      </c>
      <c r="P3" s="10"/>
    </row>
    <row r="4" spans="1:16" ht="24.95" customHeight="1" x14ac:dyDescent="0.25">
      <c r="A4" s="97"/>
      <c r="B4" s="5" t="s">
        <v>16</v>
      </c>
      <c r="C4" s="18">
        <f t="shared" ref="C4:K4" si="0">C3/$O$3</f>
        <v>0.12191358024691358</v>
      </c>
      <c r="D4" s="18">
        <f t="shared" si="0"/>
        <v>0</v>
      </c>
      <c r="E4" s="18">
        <f t="shared" si="0"/>
        <v>3.8580246913580245E-2</v>
      </c>
      <c r="F4" s="18">
        <f t="shared" si="0"/>
        <v>8.0246913580246909E-2</v>
      </c>
      <c r="G4" s="18">
        <f t="shared" si="0"/>
        <v>0.10339506172839506</v>
      </c>
      <c r="H4" s="18">
        <f t="shared" si="0"/>
        <v>0.12808641975308643</v>
      </c>
      <c r="I4" s="18">
        <f t="shared" si="0"/>
        <v>7.2530864197530867E-2</v>
      </c>
      <c r="J4" s="18">
        <f t="shared" si="0"/>
        <v>0.10802469135802469</v>
      </c>
      <c r="K4" s="18">
        <f t="shared" si="0"/>
        <v>0.12808641975308643</v>
      </c>
      <c r="L4" s="18">
        <f t="shared" ref="L4:M4" si="1">L3/$O$3</f>
        <v>9.8765432098765427E-2</v>
      </c>
      <c r="M4" s="18">
        <f t="shared" si="1"/>
        <v>0.12037037037037036</v>
      </c>
      <c r="N4" s="18">
        <f>N3/$O$3</f>
        <v>0</v>
      </c>
      <c r="O4" s="19">
        <f t="shared" ref="O4:O8" si="2">SUM(C4:N4)</f>
        <v>1</v>
      </c>
      <c r="P4" s="10"/>
    </row>
    <row r="5" spans="1:16" ht="24.95" customHeight="1" x14ac:dyDescent="0.25">
      <c r="A5" s="97" t="s">
        <v>13</v>
      </c>
      <c r="B5" s="5" t="s">
        <v>29</v>
      </c>
      <c r="C5" s="5">
        <v>176</v>
      </c>
      <c r="D5" s="5">
        <v>92</v>
      </c>
      <c r="E5" s="5">
        <v>123</v>
      </c>
      <c r="F5" s="5">
        <v>128</v>
      </c>
      <c r="G5" s="5">
        <v>148</v>
      </c>
      <c r="H5" s="5">
        <v>110</v>
      </c>
      <c r="I5" s="5">
        <v>78</v>
      </c>
      <c r="J5" s="5">
        <v>103</v>
      </c>
      <c r="K5" s="5">
        <v>105</v>
      </c>
      <c r="L5" s="5">
        <v>69</v>
      </c>
      <c r="M5" s="5">
        <v>86</v>
      </c>
      <c r="N5" s="5">
        <v>0</v>
      </c>
      <c r="O5" s="20">
        <f t="shared" si="2"/>
        <v>1218</v>
      </c>
      <c r="P5" s="10"/>
    </row>
    <row r="6" spans="1:16" ht="24.95" customHeight="1" x14ac:dyDescent="0.25">
      <c r="A6" s="97"/>
      <c r="B6" s="5" t="s">
        <v>16</v>
      </c>
      <c r="C6" s="18">
        <f>C5/$O$5</f>
        <v>0.14449917898193759</v>
      </c>
      <c r="D6" s="18">
        <f t="shared" ref="D6:N6" si="3">D5/$O$5</f>
        <v>7.5533661740558297E-2</v>
      </c>
      <c r="E6" s="18">
        <f t="shared" si="3"/>
        <v>0.10098522167487685</v>
      </c>
      <c r="F6" s="18">
        <f t="shared" si="3"/>
        <v>0.10509031198686371</v>
      </c>
      <c r="G6" s="18">
        <f t="shared" si="3"/>
        <v>0.12151067323481117</v>
      </c>
      <c r="H6" s="18">
        <f t="shared" si="3"/>
        <v>9.0311986863711002E-2</v>
      </c>
      <c r="I6" s="18">
        <f t="shared" si="3"/>
        <v>6.4039408866995079E-2</v>
      </c>
      <c r="J6" s="18">
        <f t="shared" si="3"/>
        <v>8.4564860426929386E-2</v>
      </c>
      <c r="K6" s="18">
        <f t="shared" si="3"/>
        <v>8.6206896551724144E-2</v>
      </c>
      <c r="L6" s="18">
        <f t="shared" si="3"/>
        <v>5.6650246305418719E-2</v>
      </c>
      <c r="M6" s="18">
        <f t="shared" si="3"/>
        <v>7.0607553366174053E-2</v>
      </c>
      <c r="N6" s="21">
        <f t="shared" si="3"/>
        <v>0</v>
      </c>
      <c r="O6" s="19">
        <f t="shared" si="2"/>
        <v>0.99999999999999989</v>
      </c>
      <c r="P6" s="10"/>
    </row>
    <row r="7" spans="1:16" ht="24.95" customHeight="1" x14ac:dyDescent="0.25">
      <c r="A7" s="97" t="s">
        <v>14</v>
      </c>
      <c r="B7" s="5" t="s">
        <v>29</v>
      </c>
      <c r="C7" s="5">
        <v>83</v>
      </c>
      <c r="D7" s="5">
        <v>64</v>
      </c>
      <c r="E7" s="5">
        <v>83</v>
      </c>
      <c r="F7" s="5">
        <v>66</v>
      </c>
      <c r="G7" s="5">
        <v>69</v>
      </c>
      <c r="H7" s="5">
        <v>21</v>
      </c>
      <c r="I7" s="5">
        <v>26</v>
      </c>
      <c r="J7" s="5">
        <v>17</v>
      </c>
      <c r="K7" s="5">
        <v>12</v>
      </c>
      <c r="L7" s="5">
        <v>3</v>
      </c>
      <c r="M7" s="5">
        <v>7</v>
      </c>
      <c r="N7" s="5">
        <v>0</v>
      </c>
      <c r="O7" s="20">
        <f t="shared" si="2"/>
        <v>451</v>
      </c>
      <c r="P7" s="10"/>
    </row>
    <row r="8" spans="1:16" ht="24.95" customHeight="1" thickBot="1" x14ac:dyDescent="0.3">
      <c r="A8" s="98"/>
      <c r="B8" s="22" t="s">
        <v>16</v>
      </c>
      <c r="C8" s="23">
        <f>C7/$O$7</f>
        <v>0.18403547671840353</v>
      </c>
      <c r="D8" s="23">
        <f t="shared" ref="D8:N8" si="4">D7/$O$7</f>
        <v>0.14190687361419069</v>
      </c>
      <c r="E8" s="23">
        <f t="shared" si="4"/>
        <v>0.18403547671840353</v>
      </c>
      <c r="F8" s="23">
        <f t="shared" si="4"/>
        <v>0.14634146341463414</v>
      </c>
      <c r="G8" s="23">
        <f t="shared" si="4"/>
        <v>0.15299334811529933</v>
      </c>
      <c r="H8" s="23">
        <f t="shared" si="4"/>
        <v>4.6563192904656318E-2</v>
      </c>
      <c r="I8" s="23">
        <f t="shared" si="4"/>
        <v>5.7649667405764965E-2</v>
      </c>
      <c r="J8" s="23">
        <f t="shared" si="4"/>
        <v>3.7694013303769404E-2</v>
      </c>
      <c r="K8" s="23">
        <f t="shared" si="4"/>
        <v>2.6607538802660754E-2</v>
      </c>
      <c r="L8" s="23">
        <f t="shared" si="4"/>
        <v>6.6518847006651885E-3</v>
      </c>
      <c r="M8" s="23">
        <f t="shared" si="4"/>
        <v>1.5521064301552107E-2</v>
      </c>
      <c r="N8" s="24">
        <f t="shared" si="4"/>
        <v>0</v>
      </c>
      <c r="O8" s="25">
        <f t="shared" si="2"/>
        <v>0.99999999999999989</v>
      </c>
      <c r="P8" s="10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</sheetData>
  <mergeCells count="3">
    <mergeCell ref="A3:A4"/>
    <mergeCell ref="A5:A6"/>
    <mergeCell ref="A7:A8"/>
  </mergeCells>
  <phoneticPr fontId="1" type="noConversion"/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B1" zoomScale="60" zoomScaleNormal="60" workbookViewId="0">
      <selection activeCell="C46" sqref="C46"/>
    </sheetView>
  </sheetViews>
  <sheetFormatPr defaultRowHeight="16.5" x14ac:dyDescent="0.25"/>
  <cols>
    <col min="1" max="1" width="20.625" customWidth="1"/>
    <col min="2" max="3" width="25.625" customWidth="1"/>
    <col min="4" max="6" width="20.625" customWidth="1"/>
  </cols>
  <sheetData>
    <row r="1" spans="1:6" ht="26.25" thickBot="1" x14ac:dyDescent="0.3">
      <c r="A1" s="92" t="s">
        <v>111</v>
      </c>
      <c r="B1" s="92"/>
      <c r="C1" s="92"/>
    </row>
    <row r="2" spans="1:6" ht="50.1" customHeight="1" x14ac:dyDescent="0.25">
      <c r="A2" s="56" t="s">
        <v>0</v>
      </c>
      <c r="B2" s="60" t="s">
        <v>10</v>
      </c>
      <c r="C2" s="57" t="s">
        <v>2</v>
      </c>
      <c r="D2" s="58" t="s">
        <v>3</v>
      </c>
      <c r="E2" s="57" t="s">
        <v>4</v>
      </c>
      <c r="F2" s="59" t="s">
        <v>5</v>
      </c>
    </row>
    <row r="3" spans="1:6" ht="20.100000000000001" customHeight="1" x14ac:dyDescent="0.25">
      <c r="A3" s="90" t="s">
        <v>6</v>
      </c>
      <c r="B3" s="5" t="s">
        <v>81</v>
      </c>
      <c r="C3" s="5">
        <v>189</v>
      </c>
      <c r="D3" s="5">
        <v>189</v>
      </c>
      <c r="E3" s="5">
        <v>0</v>
      </c>
      <c r="F3" s="6">
        <f>D3/C3</f>
        <v>1</v>
      </c>
    </row>
    <row r="4" spans="1:6" ht="20.100000000000001" customHeight="1" x14ac:dyDescent="0.25">
      <c r="A4" s="91"/>
      <c r="B4" s="5" t="s">
        <v>82</v>
      </c>
      <c r="C4" s="5">
        <v>179</v>
      </c>
      <c r="D4" s="5">
        <v>179</v>
      </c>
      <c r="E4" s="5">
        <v>0</v>
      </c>
      <c r="F4" s="6">
        <f t="shared" ref="F4:F34" si="0">D4/C4</f>
        <v>1</v>
      </c>
    </row>
    <row r="5" spans="1:6" ht="20.100000000000001" customHeight="1" x14ac:dyDescent="0.25">
      <c r="A5" s="91"/>
      <c r="B5" s="5" t="s">
        <v>100</v>
      </c>
      <c r="C5" s="5">
        <v>83</v>
      </c>
      <c r="D5" s="5">
        <v>66</v>
      </c>
      <c r="E5" s="5">
        <v>17</v>
      </c>
      <c r="F5" s="6">
        <f t="shared" si="0"/>
        <v>0.79518072289156627</v>
      </c>
    </row>
    <row r="6" spans="1:6" ht="20.100000000000001" customHeight="1" x14ac:dyDescent="0.25">
      <c r="A6" s="91"/>
      <c r="B6" s="5" t="s">
        <v>83</v>
      </c>
      <c r="C6" s="5">
        <v>101</v>
      </c>
      <c r="D6" s="5">
        <v>101</v>
      </c>
      <c r="E6" s="5">
        <v>0</v>
      </c>
      <c r="F6" s="6">
        <f t="shared" si="0"/>
        <v>1</v>
      </c>
    </row>
    <row r="7" spans="1:6" ht="20.100000000000001" customHeight="1" x14ac:dyDescent="0.25">
      <c r="A7" s="91"/>
      <c r="B7" s="5" t="s">
        <v>85</v>
      </c>
      <c r="C7" s="5">
        <v>31</v>
      </c>
      <c r="D7" s="5">
        <v>31</v>
      </c>
      <c r="E7" s="5">
        <v>0</v>
      </c>
      <c r="F7" s="6">
        <f t="shared" si="0"/>
        <v>1</v>
      </c>
    </row>
    <row r="8" spans="1:6" ht="20.100000000000001" customHeight="1" x14ac:dyDescent="0.25">
      <c r="A8" s="91"/>
      <c r="B8" s="5" t="s">
        <v>80</v>
      </c>
      <c r="C8" s="5">
        <v>50</v>
      </c>
      <c r="D8" s="5">
        <v>50</v>
      </c>
      <c r="E8" s="5">
        <v>0</v>
      </c>
      <c r="F8" s="6">
        <f t="shared" si="0"/>
        <v>1</v>
      </c>
    </row>
    <row r="9" spans="1:6" ht="20.100000000000001" customHeight="1" x14ac:dyDescent="0.25">
      <c r="A9" s="91"/>
      <c r="B9" s="5" t="s">
        <v>84</v>
      </c>
      <c r="C9" s="5">
        <v>31</v>
      </c>
      <c r="D9" s="5">
        <v>31</v>
      </c>
      <c r="E9" s="5">
        <v>0</v>
      </c>
      <c r="F9" s="6">
        <f t="shared" si="0"/>
        <v>1</v>
      </c>
    </row>
    <row r="10" spans="1:6" ht="20.100000000000001" customHeight="1" x14ac:dyDescent="0.25">
      <c r="A10" s="91"/>
      <c r="B10" s="82" t="s">
        <v>188</v>
      </c>
      <c r="C10" s="5">
        <v>1</v>
      </c>
      <c r="D10" s="5">
        <v>1</v>
      </c>
      <c r="E10" s="5">
        <v>0</v>
      </c>
      <c r="F10" s="6">
        <f t="shared" si="0"/>
        <v>1</v>
      </c>
    </row>
    <row r="11" spans="1:6" ht="20.100000000000001" customHeight="1" x14ac:dyDescent="0.25">
      <c r="A11" s="90" t="s">
        <v>7</v>
      </c>
      <c r="B11" s="5" t="s">
        <v>103</v>
      </c>
      <c r="C11" s="5">
        <v>29</v>
      </c>
      <c r="D11" s="5">
        <v>29</v>
      </c>
      <c r="E11" s="5">
        <v>0</v>
      </c>
      <c r="F11" s="6">
        <f t="shared" si="0"/>
        <v>1</v>
      </c>
    </row>
    <row r="12" spans="1:6" ht="20.100000000000001" customHeight="1" x14ac:dyDescent="0.25">
      <c r="A12" s="91"/>
      <c r="B12" s="5" t="s">
        <v>89</v>
      </c>
      <c r="C12" s="5">
        <v>68</v>
      </c>
      <c r="D12" s="5">
        <v>68</v>
      </c>
      <c r="E12" s="5">
        <v>0</v>
      </c>
      <c r="F12" s="6">
        <f t="shared" si="0"/>
        <v>1</v>
      </c>
    </row>
    <row r="13" spans="1:6" ht="20.100000000000001" customHeight="1" x14ac:dyDescent="0.25">
      <c r="A13" s="91"/>
      <c r="B13" s="5" t="s">
        <v>101</v>
      </c>
      <c r="C13" s="5">
        <v>33</v>
      </c>
      <c r="D13" s="5">
        <v>33</v>
      </c>
      <c r="E13" s="5">
        <v>0</v>
      </c>
      <c r="F13" s="6">
        <f t="shared" si="0"/>
        <v>1</v>
      </c>
    </row>
    <row r="14" spans="1:6" ht="20.100000000000001" customHeight="1" x14ac:dyDescent="0.25">
      <c r="A14" s="91"/>
      <c r="B14" s="5" t="s">
        <v>106</v>
      </c>
      <c r="C14" s="5">
        <v>49</v>
      </c>
      <c r="D14" s="5">
        <v>49</v>
      </c>
      <c r="E14" s="5">
        <v>0</v>
      </c>
      <c r="F14" s="6">
        <f t="shared" si="0"/>
        <v>1</v>
      </c>
    </row>
    <row r="15" spans="1:6" ht="20.100000000000001" customHeight="1" x14ac:dyDescent="0.25">
      <c r="A15" s="91"/>
      <c r="B15" s="5" t="s">
        <v>104</v>
      </c>
      <c r="C15" s="5">
        <v>11</v>
      </c>
      <c r="D15" s="5">
        <v>11</v>
      </c>
      <c r="E15" s="5">
        <v>0</v>
      </c>
      <c r="F15" s="6">
        <f t="shared" si="0"/>
        <v>1</v>
      </c>
    </row>
    <row r="16" spans="1:6" ht="20.100000000000001" customHeight="1" x14ac:dyDescent="0.25">
      <c r="A16" s="91"/>
      <c r="B16" s="5" t="s">
        <v>86</v>
      </c>
      <c r="C16" s="5">
        <v>20</v>
      </c>
      <c r="D16" s="5">
        <v>20</v>
      </c>
      <c r="E16" s="5">
        <v>0</v>
      </c>
      <c r="F16" s="6">
        <f t="shared" si="0"/>
        <v>1</v>
      </c>
    </row>
    <row r="17" spans="1:6" ht="20.100000000000001" customHeight="1" x14ac:dyDescent="0.25">
      <c r="A17" s="91"/>
      <c r="B17" s="5" t="s">
        <v>88</v>
      </c>
      <c r="C17" s="5">
        <v>14</v>
      </c>
      <c r="D17" s="5">
        <v>14</v>
      </c>
      <c r="E17" s="5">
        <v>0</v>
      </c>
      <c r="F17" s="6">
        <f t="shared" si="0"/>
        <v>1</v>
      </c>
    </row>
    <row r="18" spans="1:6" ht="20.100000000000001" customHeight="1" x14ac:dyDescent="0.25">
      <c r="A18" s="91"/>
      <c r="B18" s="79" t="s">
        <v>131</v>
      </c>
      <c r="C18" s="5">
        <v>5</v>
      </c>
      <c r="D18" s="5">
        <v>5</v>
      </c>
      <c r="E18" s="5">
        <v>0</v>
      </c>
      <c r="F18" s="6">
        <f t="shared" si="0"/>
        <v>1</v>
      </c>
    </row>
    <row r="19" spans="1:6" ht="20.100000000000001" customHeight="1" x14ac:dyDescent="0.25">
      <c r="A19" s="91"/>
      <c r="B19" s="79" t="s">
        <v>132</v>
      </c>
      <c r="C19" s="5">
        <v>3</v>
      </c>
      <c r="D19" s="5">
        <v>3</v>
      </c>
      <c r="E19" s="5">
        <v>0</v>
      </c>
      <c r="F19" s="6">
        <f t="shared" si="0"/>
        <v>1</v>
      </c>
    </row>
    <row r="20" spans="1:6" ht="20.100000000000001" customHeight="1" x14ac:dyDescent="0.25">
      <c r="A20" s="91"/>
      <c r="B20" s="79" t="s">
        <v>133</v>
      </c>
      <c r="C20" s="5">
        <v>1</v>
      </c>
      <c r="D20" s="5">
        <v>1</v>
      </c>
      <c r="E20" s="5">
        <v>0</v>
      </c>
      <c r="F20" s="6">
        <f t="shared" si="0"/>
        <v>1</v>
      </c>
    </row>
    <row r="21" spans="1:6" ht="20.100000000000001" customHeight="1" x14ac:dyDescent="0.25">
      <c r="A21" s="91"/>
      <c r="B21" s="79" t="s">
        <v>134</v>
      </c>
      <c r="C21" s="5">
        <v>8</v>
      </c>
      <c r="D21" s="5">
        <v>8</v>
      </c>
      <c r="E21" s="5">
        <v>0</v>
      </c>
      <c r="F21" s="6">
        <f t="shared" si="0"/>
        <v>1</v>
      </c>
    </row>
    <row r="22" spans="1:6" ht="20.100000000000001" customHeight="1" x14ac:dyDescent="0.25">
      <c r="A22" s="91"/>
      <c r="B22" s="79" t="s">
        <v>135</v>
      </c>
      <c r="C22" s="5">
        <v>4</v>
      </c>
      <c r="D22" s="5">
        <v>4</v>
      </c>
      <c r="E22" s="5">
        <v>0</v>
      </c>
      <c r="F22" s="6">
        <f t="shared" si="0"/>
        <v>1</v>
      </c>
    </row>
    <row r="23" spans="1:6" ht="20.100000000000001" customHeight="1" x14ac:dyDescent="0.25">
      <c r="A23" s="91"/>
      <c r="B23" s="79" t="s">
        <v>136</v>
      </c>
      <c r="C23" s="5">
        <v>2</v>
      </c>
      <c r="D23" s="5">
        <v>2</v>
      </c>
      <c r="E23" s="5">
        <v>0</v>
      </c>
      <c r="F23" s="6">
        <f t="shared" si="0"/>
        <v>1</v>
      </c>
    </row>
    <row r="24" spans="1:6" ht="20.100000000000001" customHeight="1" x14ac:dyDescent="0.25">
      <c r="A24" s="91"/>
      <c r="B24" s="83" t="s">
        <v>189</v>
      </c>
      <c r="C24" s="5">
        <v>7</v>
      </c>
      <c r="D24" s="5">
        <v>7</v>
      </c>
      <c r="E24" s="5">
        <v>0</v>
      </c>
      <c r="F24" s="6">
        <f t="shared" si="0"/>
        <v>1</v>
      </c>
    </row>
    <row r="25" spans="1:6" ht="20.100000000000001" customHeight="1" x14ac:dyDescent="0.25">
      <c r="A25" s="90" t="s">
        <v>8</v>
      </c>
      <c r="B25" s="80" t="s">
        <v>102</v>
      </c>
      <c r="C25" s="5">
        <v>35</v>
      </c>
      <c r="D25" s="5">
        <v>35</v>
      </c>
      <c r="E25" s="5">
        <v>0</v>
      </c>
      <c r="F25" s="6">
        <f t="shared" si="0"/>
        <v>1</v>
      </c>
    </row>
    <row r="26" spans="1:6" ht="20.100000000000001" customHeight="1" x14ac:dyDescent="0.25">
      <c r="A26" s="91"/>
      <c r="B26" s="80" t="s">
        <v>107</v>
      </c>
      <c r="C26" s="5">
        <v>32</v>
      </c>
      <c r="D26" s="5">
        <v>32</v>
      </c>
      <c r="E26" s="5">
        <v>0</v>
      </c>
      <c r="F26" s="6">
        <f t="shared" si="0"/>
        <v>1</v>
      </c>
    </row>
    <row r="27" spans="1:6" ht="20.100000000000001" customHeight="1" x14ac:dyDescent="0.25">
      <c r="A27" s="91"/>
      <c r="B27" s="5" t="s">
        <v>88</v>
      </c>
      <c r="C27" s="5">
        <v>23</v>
      </c>
      <c r="D27" s="5">
        <v>23</v>
      </c>
      <c r="E27" s="5">
        <v>0</v>
      </c>
      <c r="F27" s="6">
        <f t="shared" si="0"/>
        <v>1</v>
      </c>
    </row>
    <row r="28" spans="1:6" ht="20.100000000000001" customHeight="1" x14ac:dyDescent="0.25">
      <c r="A28" s="91"/>
      <c r="B28" s="5" t="s">
        <v>87</v>
      </c>
      <c r="C28" s="5">
        <v>17</v>
      </c>
      <c r="D28" s="5">
        <v>17</v>
      </c>
      <c r="E28" s="5">
        <v>0</v>
      </c>
      <c r="F28" s="6">
        <f t="shared" si="0"/>
        <v>1</v>
      </c>
    </row>
    <row r="29" spans="1:6" ht="20.100000000000001" customHeight="1" x14ac:dyDescent="0.25">
      <c r="A29" s="91"/>
      <c r="B29" s="5" t="s">
        <v>86</v>
      </c>
      <c r="C29" s="5">
        <v>26</v>
      </c>
      <c r="D29" s="5">
        <v>26</v>
      </c>
      <c r="E29" s="5">
        <v>0</v>
      </c>
      <c r="F29" s="6">
        <f t="shared" si="0"/>
        <v>1</v>
      </c>
    </row>
    <row r="30" spans="1:6" ht="20.100000000000001" customHeight="1" x14ac:dyDescent="0.25">
      <c r="A30" s="91"/>
      <c r="B30" s="79" t="s">
        <v>131</v>
      </c>
      <c r="C30" s="5">
        <v>14</v>
      </c>
      <c r="D30" s="5">
        <v>14</v>
      </c>
      <c r="E30" s="5">
        <v>0</v>
      </c>
      <c r="F30" s="6">
        <f t="shared" si="0"/>
        <v>1</v>
      </c>
    </row>
    <row r="31" spans="1:6" ht="20.100000000000001" customHeight="1" x14ac:dyDescent="0.25">
      <c r="A31" s="91"/>
      <c r="B31" s="5" t="s">
        <v>105</v>
      </c>
      <c r="C31" s="5">
        <v>14</v>
      </c>
      <c r="D31" s="5">
        <v>14</v>
      </c>
      <c r="E31" s="5">
        <v>0</v>
      </c>
      <c r="F31" s="6">
        <f t="shared" si="0"/>
        <v>1</v>
      </c>
    </row>
    <row r="32" spans="1:6" ht="20.100000000000001" customHeight="1" x14ac:dyDescent="0.25">
      <c r="A32" s="91"/>
      <c r="B32" s="5" t="s">
        <v>89</v>
      </c>
      <c r="C32" s="5">
        <v>15</v>
      </c>
      <c r="D32" s="5">
        <v>15</v>
      </c>
      <c r="E32" s="5">
        <v>0</v>
      </c>
      <c r="F32" s="6">
        <f t="shared" si="0"/>
        <v>1</v>
      </c>
    </row>
    <row r="33" spans="1:6" ht="20.100000000000001" customHeight="1" x14ac:dyDescent="0.25">
      <c r="A33" s="91"/>
      <c r="B33" s="5" t="s">
        <v>90</v>
      </c>
      <c r="C33" s="5">
        <v>5</v>
      </c>
      <c r="D33" s="5">
        <v>5</v>
      </c>
      <c r="E33" s="5">
        <v>0</v>
      </c>
      <c r="F33" s="6">
        <f t="shared" si="0"/>
        <v>1</v>
      </c>
    </row>
    <row r="34" spans="1:6" ht="20.100000000000001" customHeight="1" x14ac:dyDescent="0.25">
      <c r="A34" s="91"/>
      <c r="B34" s="5" t="s">
        <v>91</v>
      </c>
      <c r="C34" s="5">
        <v>10</v>
      </c>
      <c r="D34" s="5">
        <v>10</v>
      </c>
      <c r="E34" s="5">
        <v>0</v>
      </c>
      <c r="F34" s="6">
        <f t="shared" si="0"/>
        <v>1</v>
      </c>
    </row>
    <row r="35" spans="1:6" ht="24.95" customHeight="1" thickBot="1" x14ac:dyDescent="0.3">
      <c r="A35" s="88" t="s">
        <v>9</v>
      </c>
      <c r="B35" s="89"/>
      <c r="C35" s="9">
        <f>SUM(C3:C34)</f>
        <v>1110</v>
      </c>
      <c r="D35" s="4">
        <f>SUM(D3:D34)</f>
        <v>1093</v>
      </c>
      <c r="E35" s="4">
        <f>SUM(E3:E34)</f>
        <v>17</v>
      </c>
      <c r="F35" s="7">
        <f>D35/C35</f>
        <v>0.98468468468468473</v>
      </c>
    </row>
  </sheetData>
  <mergeCells count="5">
    <mergeCell ref="A35:B35"/>
    <mergeCell ref="A3:A10"/>
    <mergeCell ref="A11:A24"/>
    <mergeCell ref="A25:A34"/>
    <mergeCell ref="A1:C1"/>
  </mergeCells>
  <phoneticPr fontId="1" type="noConversion"/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80" zoomScaleNormal="80" workbookViewId="0">
      <selection activeCell="M23" sqref="M23"/>
    </sheetView>
  </sheetViews>
  <sheetFormatPr defaultRowHeight="15.75" x14ac:dyDescent="0.25"/>
  <cols>
    <col min="1" max="2" width="10.625" style="1" customWidth="1"/>
    <col min="3" max="3" width="9" style="1"/>
    <col min="4" max="4" width="9.5" style="1" bestFit="1" customWidth="1"/>
    <col min="5" max="8" width="9" style="1"/>
    <col min="9" max="9" width="10.125" style="1" bestFit="1" customWidth="1"/>
    <col min="10" max="16384" width="9" style="1"/>
  </cols>
  <sheetData>
    <row r="1" spans="1:11" ht="21.75" thickBot="1" x14ac:dyDescent="0.3">
      <c r="A1" s="95" t="s">
        <v>112</v>
      </c>
      <c r="B1" s="96"/>
      <c r="C1" s="96"/>
      <c r="D1" s="96"/>
      <c r="E1" s="96"/>
    </row>
    <row r="2" spans="1:11" ht="20.100000000000001" customHeight="1" x14ac:dyDescent="0.25">
      <c r="A2" s="56" t="s">
        <v>0</v>
      </c>
      <c r="B2" s="58"/>
      <c r="C2" s="58" t="s">
        <v>92</v>
      </c>
      <c r="D2" s="58" t="s">
        <v>93</v>
      </c>
      <c r="E2" s="58" t="s">
        <v>94</v>
      </c>
      <c r="F2" s="58" t="s">
        <v>95</v>
      </c>
      <c r="G2" s="58" t="s">
        <v>96</v>
      </c>
      <c r="H2" s="58" t="s">
        <v>97</v>
      </c>
      <c r="I2" s="59" t="s">
        <v>11</v>
      </c>
    </row>
    <row r="3" spans="1:11" ht="24.95" customHeight="1" x14ac:dyDescent="0.25">
      <c r="A3" s="90" t="s">
        <v>12</v>
      </c>
      <c r="B3" s="5" t="s">
        <v>15</v>
      </c>
      <c r="C3" s="5">
        <v>0</v>
      </c>
      <c r="D3" s="5">
        <v>648</v>
      </c>
      <c r="E3" s="5">
        <v>0</v>
      </c>
      <c r="F3" s="5">
        <v>0</v>
      </c>
      <c r="G3" s="5">
        <v>0</v>
      </c>
      <c r="H3" s="5">
        <v>0</v>
      </c>
      <c r="I3" s="20">
        <f>SUM(C3:H3)</f>
        <v>648</v>
      </c>
      <c r="J3" s="10"/>
      <c r="K3" s="10"/>
    </row>
    <row r="4" spans="1:11" ht="24.95" customHeight="1" x14ac:dyDescent="0.25">
      <c r="A4" s="93"/>
      <c r="B4" s="5" t="s">
        <v>16</v>
      </c>
      <c r="C4" s="18">
        <f>C3/$I$3</f>
        <v>0</v>
      </c>
      <c r="D4" s="84">
        <f t="shared" ref="D4:H4" si="0">D3/$I$3</f>
        <v>1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9">
        <f t="shared" ref="I4:I10" si="1">SUM(C4:H4)</f>
        <v>1</v>
      </c>
      <c r="J4" s="10"/>
      <c r="K4" s="10"/>
    </row>
    <row r="5" spans="1:11" ht="24.95" customHeight="1" x14ac:dyDescent="0.25">
      <c r="A5" s="90" t="s">
        <v>13</v>
      </c>
      <c r="B5" s="5" t="s">
        <v>15</v>
      </c>
      <c r="C5" s="5">
        <v>0</v>
      </c>
      <c r="D5" s="86">
        <v>871</v>
      </c>
      <c r="E5" s="5">
        <v>4</v>
      </c>
      <c r="F5" s="5">
        <v>0</v>
      </c>
      <c r="G5" s="5">
        <v>0</v>
      </c>
      <c r="H5" s="5">
        <v>27</v>
      </c>
      <c r="I5" s="117">
        <f t="shared" si="1"/>
        <v>902</v>
      </c>
      <c r="J5" s="10"/>
      <c r="K5" s="10"/>
    </row>
    <row r="6" spans="1:11" ht="24.95" customHeight="1" x14ac:dyDescent="0.25">
      <c r="A6" s="93"/>
      <c r="B6" s="5" t="s">
        <v>16</v>
      </c>
      <c r="C6" s="18">
        <f>C5/$I$5</f>
        <v>0</v>
      </c>
      <c r="D6" s="18">
        <f t="shared" ref="D6:H6" si="2">D5/$I$5</f>
        <v>0.96563192904656314</v>
      </c>
      <c r="E6" s="18">
        <f t="shared" si="2"/>
        <v>4.434589800443459E-3</v>
      </c>
      <c r="F6" s="18">
        <f t="shared" si="2"/>
        <v>0</v>
      </c>
      <c r="G6" s="21">
        <f t="shared" si="2"/>
        <v>0</v>
      </c>
      <c r="H6" s="18">
        <f t="shared" si="2"/>
        <v>2.9933481152993349E-2</v>
      </c>
      <c r="I6" s="19">
        <f t="shared" si="1"/>
        <v>0.99999999999999989</v>
      </c>
      <c r="J6" s="10"/>
      <c r="K6" s="10"/>
    </row>
    <row r="7" spans="1:11" ht="24.95" customHeight="1" x14ac:dyDescent="0.25">
      <c r="A7" s="90" t="s">
        <v>14</v>
      </c>
      <c r="B7" s="5" t="s">
        <v>15</v>
      </c>
      <c r="C7" s="5">
        <v>0</v>
      </c>
      <c r="D7" s="5">
        <v>170</v>
      </c>
      <c r="E7" s="5">
        <v>4</v>
      </c>
      <c r="F7" s="5">
        <v>0</v>
      </c>
      <c r="G7" s="5">
        <v>0</v>
      </c>
      <c r="H7" s="5">
        <v>17</v>
      </c>
      <c r="I7" s="20">
        <f t="shared" si="1"/>
        <v>191</v>
      </c>
      <c r="J7" s="10"/>
      <c r="K7" s="10"/>
    </row>
    <row r="8" spans="1:11" ht="24.95" customHeight="1" x14ac:dyDescent="0.25">
      <c r="A8" s="91"/>
      <c r="B8" s="51" t="s">
        <v>16</v>
      </c>
      <c r="C8" s="52">
        <f>C7/$I$7</f>
        <v>0</v>
      </c>
      <c r="D8" s="53">
        <f t="shared" ref="D8:H8" si="3">D7/$I$7</f>
        <v>0.89005235602094246</v>
      </c>
      <c r="E8" s="52">
        <f t="shared" si="3"/>
        <v>2.0942408376963352E-2</v>
      </c>
      <c r="F8" s="53">
        <f t="shared" si="3"/>
        <v>0</v>
      </c>
      <c r="G8" s="52">
        <f t="shared" si="3"/>
        <v>0</v>
      </c>
      <c r="H8" s="53">
        <f t="shared" si="3"/>
        <v>8.9005235602094238E-2</v>
      </c>
      <c r="I8" s="54">
        <f t="shared" si="1"/>
        <v>1</v>
      </c>
      <c r="J8" s="10"/>
      <c r="K8" s="10"/>
    </row>
    <row r="9" spans="1:11" ht="24.95" customHeight="1" x14ac:dyDescent="0.25">
      <c r="A9" s="90" t="s">
        <v>17</v>
      </c>
      <c r="B9" s="5" t="s">
        <v>15</v>
      </c>
      <c r="C9" s="5">
        <f>SUM(C3,C5,C7)</f>
        <v>0</v>
      </c>
      <c r="D9" s="5">
        <f t="shared" ref="D9:H9" si="4">SUM(D3,D5,D7)</f>
        <v>1689</v>
      </c>
      <c r="E9" s="5">
        <f t="shared" si="4"/>
        <v>8</v>
      </c>
      <c r="F9" s="5">
        <f t="shared" si="4"/>
        <v>0</v>
      </c>
      <c r="G9" s="5">
        <f t="shared" si="4"/>
        <v>0</v>
      </c>
      <c r="H9" s="5">
        <f t="shared" si="4"/>
        <v>44</v>
      </c>
      <c r="I9" s="55">
        <f>SUM(C9:H9)</f>
        <v>1741</v>
      </c>
      <c r="J9" s="10"/>
      <c r="K9" s="10"/>
    </row>
    <row r="10" spans="1:11" ht="24.95" customHeight="1" thickBot="1" x14ac:dyDescent="0.3">
      <c r="A10" s="94"/>
      <c r="B10" s="22" t="s">
        <v>16</v>
      </c>
      <c r="C10" s="23">
        <f>C9/$I$9</f>
        <v>0</v>
      </c>
      <c r="D10" s="23">
        <f t="shared" ref="D10:H10" si="5">D9/$I$9</f>
        <v>0.97013210798391725</v>
      </c>
      <c r="E10" s="23">
        <f t="shared" si="5"/>
        <v>4.595060310166571E-3</v>
      </c>
      <c r="F10" s="23">
        <f t="shared" si="5"/>
        <v>0</v>
      </c>
      <c r="G10" s="23">
        <f t="shared" si="5"/>
        <v>0</v>
      </c>
      <c r="H10" s="23">
        <f t="shared" si="5"/>
        <v>2.5272831705916141E-2</v>
      </c>
      <c r="I10" s="25">
        <f t="shared" si="1"/>
        <v>0.99999999999999989</v>
      </c>
      <c r="J10" s="10"/>
      <c r="K10" s="10"/>
    </row>
    <row r="11" spans="1:1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</sheetData>
  <mergeCells count="5">
    <mergeCell ref="A3:A4"/>
    <mergeCell ref="A5:A6"/>
    <mergeCell ref="A7:A8"/>
    <mergeCell ref="A9:A10"/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70" zoomScaleNormal="70" workbookViewId="0">
      <selection activeCell="K14" sqref="K14"/>
    </sheetView>
  </sheetViews>
  <sheetFormatPr defaultRowHeight="15.75" x14ac:dyDescent="0.25"/>
  <cols>
    <col min="1" max="9" width="10.625" style="1" customWidth="1"/>
    <col min="10" max="10" width="0" style="1" hidden="1" customWidth="1"/>
    <col min="11" max="16384" width="9" style="1"/>
  </cols>
  <sheetData>
    <row r="1" spans="1:13" ht="21.75" thickBot="1" x14ac:dyDescent="0.3">
      <c r="A1" s="96" t="s">
        <v>113</v>
      </c>
      <c r="B1" s="96"/>
      <c r="C1" s="96"/>
    </row>
    <row r="2" spans="1:13" s="8" customFormat="1" ht="20.100000000000001" customHeight="1" x14ac:dyDescent="0.25">
      <c r="A2" s="99" t="s">
        <v>18</v>
      </c>
      <c r="B2" s="100"/>
      <c r="C2" s="103" t="s">
        <v>19</v>
      </c>
      <c r="D2" s="103"/>
      <c r="E2" s="103"/>
      <c r="F2" s="103"/>
      <c r="G2" s="103"/>
      <c r="H2" s="103"/>
      <c r="I2" s="104"/>
    </row>
    <row r="3" spans="1:13" s="2" customFormat="1" ht="99.95" customHeight="1" x14ac:dyDescent="0.25">
      <c r="A3" s="101"/>
      <c r="B3" s="102"/>
      <c r="C3" s="61" t="s">
        <v>20</v>
      </c>
      <c r="D3" s="61" t="s">
        <v>21</v>
      </c>
      <c r="E3" s="61" t="s">
        <v>22</v>
      </c>
      <c r="F3" s="61" t="s">
        <v>23</v>
      </c>
      <c r="G3" s="61" t="s">
        <v>24</v>
      </c>
      <c r="H3" s="61" t="s">
        <v>25</v>
      </c>
      <c r="I3" s="62" t="s">
        <v>26</v>
      </c>
    </row>
    <row r="4" spans="1:13" ht="24.95" customHeight="1" x14ac:dyDescent="0.25">
      <c r="A4" s="97" t="s">
        <v>12</v>
      </c>
      <c r="B4" s="5" t="s">
        <v>15</v>
      </c>
      <c r="C4" s="5">
        <v>99</v>
      </c>
      <c r="D4" s="5">
        <v>184</v>
      </c>
      <c r="E4" s="5">
        <v>67</v>
      </c>
      <c r="F4" s="5">
        <v>91</v>
      </c>
      <c r="G4" s="5">
        <v>114</v>
      </c>
      <c r="H4" s="5">
        <v>93</v>
      </c>
      <c r="I4" s="20">
        <v>0</v>
      </c>
      <c r="J4" s="10">
        <f>SUM(C4:I4)</f>
        <v>648</v>
      </c>
      <c r="K4" s="10"/>
      <c r="L4" s="10"/>
    </row>
    <row r="5" spans="1:13" ht="24.95" customHeight="1" x14ac:dyDescent="0.25">
      <c r="A5" s="97"/>
      <c r="B5" s="5" t="s">
        <v>16</v>
      </c>
      <c r="C5" s="18">
        <f t="shared" ref="C5:I5" si="0">C4/$K$12</f>
        <v>0.15277777777777779</v>
      </c>
      <c r="D5" s="18">
        <f t="shared" si="0"/>
        <v>0.2839506172839506</v>
      </c>
      <c r="E5" s="18">
        <f t="shared" si="0"/>
        <v>0.10339506172839506</v>
      </c>
      <c r="F5" s="18">
        <f t="shared" si="0"/>
        <v>0.14043209876543211</v>
      </c>
      <c r="G5" s="18">
        <f t="shared" si="0"/>
        <v>0.17592592592592593</v>
      </c>
      <c r="H5" s="18">
        <f t="shared" si="0"/>
        <v>0.14351851851851852</v>
      </c>
      <c r="I5" s="12">
        <f t="shared" si="0"/>
        <v>0</v>
      </c>
      <c r="J5" s="50">
        <f t="shared" ref="J5:J9" si="1">SUM(C5:I5)</f>
        <v>1</v>
      </c>
      <c r="K5" s="10"/>
      <c r="L5" s="10"/>
    </row>
    <row r="6" spans="1:13" ht="24.95" customHeight="1" x14ac:dyDescent="0.25">
      <c r="A6" s="97" t="s">
        <v>13</v>
      </c>
      <c r="B6" s="5" t="s">
        <v>15</v>
      </c>
      <c r="C6" s="5">
        <v>187</v>
      </c>
      <c r="D6" s="5">
        <v>195</v>
      </c>
      <c r="E6" s="5">
        <v>150</v>
      </c>
      <c r="F6" s="5">
        <v>103</v>
      </c>
      <c r="G6" s="5">
        <v>127</v>
      </c>
      <c r="H6" s="5">
        <v>99</v>
      </c>
      <c r="I6" s="20">
        <v>5</v>
      </c>
      <c r="J6" s="10">
        <f t="shared" si="1"/>
        <v>866</v>
      </c>
      <c r="K6" s="10"/>
      <c r="L6" s="10"/>
    </row>
    <row r="7" spans="1:13" ht="24.95" customHeight="1" x14ac:dyDescent="0.25">
      <c r="A7" s="97"/>
      <c r="B7" s="5" t="s">
        <v>16</v>
      </c>
      <c r="C7" s="18">
        <f t="shared" ref="C7:I7" si="2">C6/$K$14</f>
        <v>0.21469575200918484</v>
      </c>
      <c r="D7" s="18">
        <f t="shared" si="2"/>
        <v>0.22388059701492538</v>
      </c>
      <c r="E7" s="18">
        <f t="shared" si="2"/>
        <v>0.17221584385763491</v>
      </c>
      <c r="F7" s="18">
        <f t="shared" si="2"/>
        <v>0.11825487944890931</v>
      </c>
      <c r="G7" s="18">
        <f t="shared" si="2"/>
        <v>0.14580941446613088</v>
      </c>
      <c r="H7" s="18">
        <f t="shared" si="2"/>
        <v>0.11366245694603903</v>
      </c>
      <c r="I7" s="12">
        <f t="shared" si="2"/>
        <v>5.7405281285878304E-3</v>
      </c>
      <c r="J7" s="10">
        <f t="shared" si="1"/>
        <v>0.99425947187141228</v>
      </c>
      <c r="K7" s="10"/>
      <c r="L7" s="10"/>
    </row>
    <row r="8" spans="1:13" ht="24.95" customHeight="1" x14ac:dyDescent="0.25">
      <c r="A8" s="97" t="s">
        <v>14</v>
      </c>
      <c r="B8" s="5" t="s">
        <v>15</v>
      </c>
      <c r="C8" s="5">
        <v>60</v>
      </c>
      <c r="D8" s="5">
        <v>5</v>
      </c>
      <c r="E8" s="5">
        <v>72</v>
      </c>
      <c r="F8" s="5">
        <v>5</v>
      </c>
      <c r="G8" s="5">
        <v>15</v>
      </c>
      <c r="H8" s="5">
        <v>7</v>
      </c>
      <c r="I8" s="20">
        <v>2</v>
      </c>
      <c r="J8" s="10">
        <f t="shared" si="1"/>
        <v>166</v>
      </c>
      <c r="K8" s="10"/>
      <c r="L8" s="10"/>
    </row>
    <row r="9" spans="1:13" ht="24" customHeight="1" thickBot="1" x14ac:dyDescent="0.3">
      <c r="A9" s="98"/>
      <c r="B9" s="22" t="s">
        <v>16</v>
      </c>
      <c r="C9" s="23">
        <f t="shared" ref="C9:I9" si="3">C8/$K$16</f>
        <v>0.35294117647058826</v>
      </c>
      <c r="D9" s="23">
        <f t="shared" si="3"/>
        <v>2.9411764705882353E-2</v>
      </c>
      <c r="E9" s="23">
        <f t="shared" si="3"/>
        <v>0.42352941176470588</v>
      </c>
      <c r="F9" s="23">
        <f t="shared" si="3"/>
        <v>2.9411764705882353E-2</v>
      </c>
      <c r="G9" s="23">
        <f t="shared" si="3"/>
        <v>8.8235294117647065E-2</v>
      </c>
      <c r="H9" s="23">
        <f t="shared" si="3"/>
        <v>4.1176470588235294E-2</v>
      </c>
      <c r="I9" s="48">
        <f t="shared" si="3"/>
        <v>1.1764705882352941E-2</v>
      </c>
      <c r="J9" s="10">
        <f t="shared" si="1"/>
        <v>0.97647058823529409</v>
      </c>
      <c r="K9" s="10"/>
      <c r="L9" s="10"/>
    </row>
    <row r="10" spans="1:13" s="8" customFormat="1" ht="20.100000000000001" customHeight="1" thickBot="1" x14ac:dyDescent="0.3">
      <c r="A10" s="99" t="s">
        <v>18</v>
      </c>
      <c r="B10" s="100"/>
      <c r="C10" s="103" t="s">
        <v>27</v>
      </c>
      <c r="D10" s="103"/>
      <c r="E10" s="103"/>
      <c r="F10" s="103"/>
      <c r="G10" s="103"/>
      <c r="H10" s="103"/>
      <c r="I10" s="105"/>
      <c r="J10" s="63"/>
      <c r="K10" s="63"/>
    </row>
    <row r="11" spans="1:13" ht="94.5" x14ac:dyDescent="0.25">
      <c r="A11" s="101"/>
      <c r="B11" s="102"/>
      <c r="C11" s="61" t="s">
        <v>20</v>
      </c>
      <c r="D11" s="61" t="s">
        <v>21</v>
      </c>
      <c r="E11" s="61" t="s">
        <v>22</v>
      </c>
      <c r="F11" s="61" t="s">
        <v>23</v>
      </c>
      <c r="G11" s="61" t="s">
        <v>24</v>
      </c>
      <c r="H11" s="61" t="s">
        <v>25</v>
      </c>
      <c r="I11" s="62" t="s">
        <v>26</v>
      </c>
      <c r="J11" s="64"/>
      <c r="K11" s="65" t="s">
        <v>98</v>
      </c>
    </row>
    <row r="12" spans="1:13" ht="24.95" customHeight="1" x14ac:dyDescent="0.25">
      <c r="A12" s="97" t="s">
        <v>12</v>
      </c>
      <c r="B12" s="5" t="s">
        <v>15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20">
        <v>0</v>
      </c>
      <c r="J12" s="44">
        <f>SUM(C12:I12)</f>
        <v>0</v>
      </c>
      <c r="K12" s="45">
        <f t="shared" ref="K12:K17" si="4">J4+J12</f>
        <v>648</v>
      </c>
      <c r="L12" s="10"/>
      <c r="M12" s="10"/>
    </row>
    <row r="13" spans="1:13" ht="24.95" customHeight="1" x14ac:dyDescent="0.25">
      <c r="A13" s="97"/>
      <c r="B13" s="5" t="s">
        <v>16</v>
      </c>
      <c r="C13" s="18">
        <f>C12/$K$12</f>
        <v>0</v>
      </c>
      <c r="D13" s="18">
        <f t="shared" ref="D13:I13" si="5">D12/$K$12</f>
        <v>0</v>
      </c>
      <c r="E13" s="18">
        <f t="shared" si="5"/>
        <v>0</v>
      </c>
      <c r="F13" s="18">
        <f t="shared" si="5"/>
        <v>0</v>
      </c>
      <c r="G13" s="18">
        <f t="shared" si="5"/>
        <v>0</v>
      </c>
      <c r="H13" s="18">
        <f t="shared" si="5"/>
        <v>0</v>
      </c>
      <c r="I13" s="12">
        <f t="shared" si="5"/>
        <v>0</v>
      </c>
      <c r="J13" s="46">
        <f t="shared" ref="J13:J17" si="6">SUM(C13:I13)</f>
        <v>0</v>
      </c>
      <c r="K13" s="47">
        <f t="shared" si="4"/>
        <v>1</v>
      </c>
      <c r="L13" s="10"/>
      <c r="M13" s="10"/>
    </row>
    <row r="14" spans="1:13" ht="24.95" customHeight="1" x14ac:dyDescent="0.25">
      <c r="A14" s="97" t="s">
        <v>13</v>
      </c>
      <c r="B14" s="5" t="s">
        <v>15</v>
      </c>
      <c r="C14" s="5">
        <v>0</v>
      </c>
      <c r="D14" s="5">
        <v>0</v>
      </c>
      <c r="E14" s="5">
        <v>0</v>
      </c>
      <c r="F14" s="5">
        <v>5</v>
      </c>
      <c r="G14" s="5">
        <v>0</v>
      </c>
      <c r="H14" s="5">
        <v>0</v>
      </c>
      <c r="I14" s="20">
        <v>0</v>
      </c>
      <c r="J14" s="44">
        <f t="shared" si="6"/>
        <v>5</v>
      </c>
      <c r="K14" s="85">
        <f t="shared" si="4"/>
        <v>871</v>
      </c>
      <c r="L14" s="10"/>
      <c r="M14" s="10"/>
    </row>
    <row r="15" spans="1:13" ht="24.95" customHeight="1" x14ac:dyDescent="0.25">
      <c r="A15" s="97"/>
      <c r="B15" s="5" t="s">
        <v>16</v>
      </c>
      <c r="C15" s="18">
        <f>C14/$K$14</f>
        <v>0</v>
      </c>
      <c r="D15" s="18">
        <f t="shared" ref="D15:I15" si="7">D14/$K$14</f>
        <v>0</v>
      </c>
      <c r="E15" s="18">
        <f t="shared" si="7"/>
        <v>0</v>
      </c>
      <c r="F15" s="18">
        <f t="shared" si="7"/>
        <v>5.7405281285878304E-3</v>
      </c>
      <c r="G15" s="18">
        <f t="shared" si="7"/>
        <v>0</v>
      </c>
      <c r="H15" s="18">
        <f t="shared" si="7"/>
        <v>0</v>
      </c>
      <c r="I15" s="12">
        <f t="shared" si="7"/>
        <v>0</v>
      </c>
      <c r="J15" s="44">
        <f t="shared" si="6"/>
        <v>5.7405281285878304E-3</v>
      </c>
      <c r="K15" s="47">
        <f t="shared" si="4"/>
        <v>1.0000000000000002</v>
      </c>
      <c r="L15" s="10"/>
      <c r="M15" s="10"/>
    </row>
    <row r="16" spans="1:13" ht="24.95" customHeight="1" x14ac:dyDescent="0.25">
      <c r="A16" s="97" t="s">
        <v>14</v>
      </c>
      <c r="B16" s="5" t="s">
        <v>15</v>
      </c>
      <c r="C16" s="5">
        <v>0</v>
      </c>
      <c r="D16" s="5">
        <v>0</v>
      </c>
      <c r="E16" s="5">
        <v>0</v>
      </c>
      <c r="F16" s="5">
        <v>4</v>
      </c>
      <c r="G16" s="5">
        <v>0</v>
      </c>
      <c r="H16" s="5">
        <v>0</v>
      </c>
      <c r="I16" s="20">
        <v>0</v>
      </c>
      <c r="J16" s="44">
        <f t="shared" si="6"/>
        <v>4</v>
      </c>
      <c r="K16" s="45">
        <f t="shared" si="4"/>
        <v>170</v>
      </c>
      <c r="L16" s="10"/>
      <c r="M16" s="10"/>
    </row>
    <row r="17" spans="1:13" ht="24.95" customHeight="1" thickBot="1" x14ac:dyDescent="0.3">
      <c r="A17" s="98"/>
      <c r="B17" s="22" t="s">
        <v>16</v>
      </c>
      <c r="C17" s="23">
        <f>C16/$K$16</f>
        <v>0</v>
      </c>
      <c r="D17" s="23">
        <f t="shared" ref="D17:I17" si="8">D16/$K$16</f>
        <v>0</v>
      </c>
      <c r="E17" s="23">
        <f t="shared" si="8"/>
        <v>0</v>
      </c>
      <c r="F17" s="23">
        <f t="shared" si="8"/>
        <v>2.3529411764705882E-2</v>
      </c>
      <c r="G17" s="23">
        <f t="shared" si="8"/>
        <v>0</v>
      </c>
      <c r="H17" s="23">
        <f t="shared" si="8"/>
        <v>0</v>
      </c>
      <c r="I17" s="48">
        <f t="shared" si="8"/>
        <v>0</v>
      </c>
      <c r="J17" s="44">
        <f t="shared" si="6"/>
        <v>2.3529411764705882E-2</v>
      </c>
      <c r="K17" s="49">
        <f t="shared" si="4"/>
        <v>1</v>
      </c>
      <c r="L17" s="10"/>
      <c r="M17" s="10"/>
    </row>
    <row r="18" spans="1:13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mergeCells count="11">
    <mergeCell ref="A1:C1"/>
    <mergeCell ref="A14:A15"/>
    <mergeCell ref="A16:A17"/>
    <mergeCell ref="A2:B3"/>
    <mergeCell ref="A10:B11"/>
    <mergeCell ref="C2:I2"/>
    <mergeCell ref="C10:I10"/>
    <mergeCell ref="A4:A5"/>
    <mergeCell ref="A6:A7"/>
    <mergeCell ref="A8:A9"/>
    <mergeCell ref="A12:A13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opLeftCell="I1" zoomScale="60" zoomScaleNormal="60" workbookViewId="0">
      <selection activeCell="V8" sqref="V8"/>
    </sheetView>
  </sheetViews>
  <sheetFormatPr defaultRowHeight="15.75" x14ac:dyDescent="0.25"/>
  <cols>
    <col min="1" max="2" width="10.625" style="1" customWidth="1"/>
    <col min="3" max="21" width="8.625" style="1" customWidth="1"/>
    <col min="22" max="16384" width="9" style="1"/>
  </cols>
  <sheetData>
    <row r="1" spans="1:23" ht="21.75" thickBot="1" x14ac:dyDescent="0.3">
      <c r="A1" s="96" t="s">
        <v>137</v>
      </c>
      <c r="B1" s="96"/>
      <c r="C1" s="96"/>
      <c r="D1" s="96"/>
    </row>
    <row r="2" spans="1:23" ht="20.100000000000001" customHeight="1" x14ac:dyDescent="0.25">
      <c r="A2" s="106" t="s">
        <v>28</v>
      </c>
      <c r="B2" s="107"/>
      <c r="C2" s="110" t="s">
        <v>138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</row>
    <row r="3" spans="1:23" ht="170.1" customHeight="1" x14ac:dyDescent="0.25">
      <c r="A3" s="108"/>
      <c r="B3" s="109"/>
      <c r="C3" s="66" t="s">
        <v>139</v>
      </c>
      <c r="D3" s="66" t="s">
        <v>140</v>
      </c>
      <c r="E3" s="66" t="s">
        <v>141</v>
      </c>
      <c r="F3" s="66" t="s">
        <v>142</v>
      </c>
      <c r="G3" s="66" t="s">
        <v>143</v>
      </c>
      <c r="H3" s="66" t="s">
        <v>144</v>
      </c>
      <c r="I3" s="66" t="s">
        <v>145</v>
      </c>
      <c r="J3" s="66" t="s">
        <v>146</v>
      </c>
      <c r="K3" s="66" t="s">
        <v>147</v>
      </c>
      <c r="L3" s="66" t="s">
        <v>148</v>
      </c>
      <c r="M3" s="66" t="s">
        <v>149</v>
      </c>
      <c r="N3" s="66" t="s">
        <v>150</v>
      </c>
      <c r="O3" s="66" t="s">
        <v>151</v>
      </c>
      <c r="P3" s="66" t="s">
        <v>152</v>
      </c>
      <c r="Q3" s="66" t="s">
        <v>153</v>
      </c>
      <c r="R3" s="66" t="s">
        <v>154</v>
      </c>
      <c r="S3" s="66" t="s">
        <v>155</v>
      </c>
      <c r="T3" s="66" t="s">
        <v>156</v>
      </c>
      <c r="U3" s="66" t="s">
        <v>157</v>
      </c>
      <c r="V3" s="67" t="s">
        <v>99</v>
      </c>
    </row>
    <row r="4" spans="1:23" ht="24.95" customHeight="1" x14ac:dyDescent="0.25">
      <c r="A4" s="97" t="s">
        <v>12</v>
      </c>
      <c r="B4" s="5" t="s">
        <v>15</v>
      </c>
      <c r="C4" s="5">
        <v>47</v>
      </c>
      <c r="D4" s="5">
        <v>47</v>
      </c>
      <c r="E4" s="5">
        <v>45</v>
      </c>
      <c r="F4" s="5">
        <v>39</v>
      </c>
      <c r="G4" s="5">
        <v>38</v>
      </c>
      <c r="H4" s="5">
        <v>36</v>
      </c>
      <c r="I4" s="5">
        <v>32</v>
      </c>
      <c r="J4" s="5">
        <v>31</v>
      </c>
      <c r="K4" s="5">
        <v>30</v>
      </c>
      <c r="L4" s="5">
        <v>29</v>
      </c>
      <c r="M4" s="5">
        <v>27</v>
      </c>
      <c r="N4" s="5">
        <v>27</v>
      </c>
      <c r="O4" s="5">
        <v>25</v>
      </c>
      <c r="P4" s="5">
        <v>25</v>
      </c>
      <c r="Q4" s="5">
        <v>25</v>
      </c>
      <c r="R4" s="5">
        <v>25</v>
      </c>
      <c r="S4" s="5">
        <v>25</v>
      </c>
      <c r="T4" s="5">
        <v>25</v>
      </c>
      <c r="U4" s="5">
        <v>70</v>
      </c>
      <c r="V4" s="20">
        <f t="shared" ref="V4:V9" si="0">SUM(C4:U4)</f>
        <v>648</v>
      </c>
      <c r="W4" s="10"/>
    </row>
    <row r="5" spans="1:23" ht="24.95" customHeight="1" x14ac:dyDescent="0.25">
      <c r="A5" s="97"/>
      <c r="B5" s="5" t="s">
        <v>16</v>
      </c>
      <c r="C5" s="18">
        <f t="shared" ref="C5:P5" si="1">C4/$V$4</f>
        <v>7.2530864197530867E-2</v>
      </c>
      <c r="D5" s="18">
        <f t="shared" si="1"/>
        <v>7.2530864197530867E-2</v>
      </c>
      <c r="E5" s="18">
        <f t="shared" si="1"/>
        <v>6.9444444444444448E-2</v>
      </c>
      <c r="F5" s="18">
        <f t="shared" si="1"/>
        <v>6.0185185185185182E-2</v>
      </c>
      <c r="G5" s="18">
        <f t="shared" si="1"/>
        <v>5.8641975308641972E-2</v>
      </c>
      <c r="H5" s="18">
        <f t="shared" si="1"/>
        <v>5.5555555555555552E-2</v>
      </c>
      <c r="I5" s="18">
        <f t="shared" si="1"/>
        <v>4.9382716049382713E-2</v>
      </c>
      <c r="J5" s="18">
        <f t="shared" si="1"/>
        <v>4.7839506172839504E-2</v>
      </c>
      <c r="K5" s="18">
        <f t="shared" si="1"/>
        <v>4.6296296296296294E-2</v>
      </c>
      <c r="L5" s="18">
        <f t="shared" si="1"/>
        <v>4.4753086419753084E-2</v>
      </c>
      <c r="M5" s="18">
        <f t="shared" si="1"/>
        <v>4.1666666666666664E-2</v>
      </c>
      <c r="N5" s="18">
        <f t="shared" si="1"/>
        <v>4.1666666666666664E-2</v>
      </c>
      <c r="O5" s="18">
        <f t="shared" si="1"/>
        <v>3.8580246913580245E-2</v>
      </c>
      <c r="P5" s="18">
        <f t="shared" si="1"/>
        <v>3.8580246913580245E-2</v>
      </c>
      <c r="Q5" s="18">
        <f t="shared" ref="Q5:T5" si="2">Q4/$V$4</f>
        <v>3.8580246913580245E-2</v>
      </c>
      <c r="R5" s="18">
        <f t="shared" si="2"/>
        <v>3.8580246913580245E-2</v>
      </c>
      <c r="S5" s="18">
        <f t="shared" si="2"/>
        <v>3.8580246913580245E-2</v>
      </c>
      <c r="T5" s="18">
        <f t="shared" si="2"/>
        <v>3.8580246913580245E-2</v>
      </c>
      <c r="U5" s="18">
        <f>U4/$V$4</f>
        <v>0.10802469135802469</v>
      </c>
      <c r="V5" s="19">
        <f t="shared" si="0"/>
        <v>0.99999999999999956</v>
      </c>
      <c r="W5" s="10"/>
    </row>
    <row r="6" spans="1:23" ht="24.95" customHeight="1" x14ac:dyDescent="0.25">
      <c r="A6" s="97" t="s">
        <v>13</v>
      </c>
      <c r="B6" s="5" t="s">
        <v>15</v>
      </c>
      <c r="C6" s="5">
        <v>53</v>
      </c>
      <c r="D6" s="5">
        <v>47</v>
      </c>
      <c r="E6" s="5">
        <v>80</v>
      </c>
      <c r="F6" s="5">
        <v>44</v>
      </c>
      <c r="G6" s="5">
        <v>38</v>
      </c>
      <c r="H6" s="5">
        <v>38</v>
      </c>
      <c r="I6" s="5">
        <v>43</v>
      </c>
      <c r="J6" s="5">
        <v>43</v>
      </c>
      <c r="K6" s="5">
        <v>48</v>
      </c>
      <c r="L6" s="5">
        <v>29</v>
      </c>
      <c r="M6" s="5">
        <v>36</v>
      </c>
      <c r="N6" s="5">
        <v>27</v>
      </c>
      <c r="O6" s="5">
        <v>25</v>
      </c>
      <c r="P6" s="5">
        <v>25</v>
      </c>
      <c r="Q6" s="5">
        <v>36</v>
      </c>
      <c r="R6" s="5">
        <v>108</v>
      </c>
      <c r="S6" s="5">
        <v>37</v>
      </c>
      <c r="T6" s="5">
        <v>33</v>
      </c>
      <c r="U6" s="5">
        <v>81</v>
      </c>
      <c r="V6" s="20">
        <f t="shared" si="0"/>
        <v>871</v>
      </c>
      <c r="W6" s="10"/>
    </row>
    <row r="7" spans="1:23" ht="24.95" customHeight="1" x14ac:dyDescent="0.25">
      <c r="A7" s="97"/>
      <c r="B7" s="5" t="s">
        <v>16</v>
      </c>
      <c r="C7" s="18">
        <f t="shared" ref="C7:U7" si="3">C6/$V$6</f>
        <v>6.0849598163030996E-2</v>
      </c>
      <c r="D7" s="18">
        <f t="shared" si="3"/>
        <v>5.3960964408725602E-2</v>
      </c>
      <c r="E7" s="18">
        <f t="shared" si="3"/>
        <v>9.1848450057405287E-2</v>
      </c>
      <c r="F7" s="18">
        <f t="shared" si="3"/>
        <v>5.0516647531572902E-2</v>
      </c>
      <c r="G7" s="18">
        <f t="shared" si="3"/>
        <v>4.3628013777267508E-2</v>
      </c>
      <c r="H7" s="18">
        <f t="shared" si="3"/>
        <v>4.3628013777267508E-2</v>
      </c>
      <c r="I7" s="18">
        <f t="shared" si="3"/>
        <v>4.9368541905855337E-2</v>
      </c>
      <c r="J7" s="18">
        <f t="shared" si="3"/>
        <v>4.9368541905855337E-2</v>
      </c>
      <c r="K7" s="18">
        <f t="shared" si="3"/>
        <v>5.5109070034443167E-2</v>
      </c>
      <c r="L7" s="18">
        <f t="shared" si="3"/>
        <v>3.3295063145809413E-2</v>
      </c>
      <c r="M7" s="18">
        <f t="shared" si="3"/>
        <v>4.1331802525832378E-2</v>
      </c>
      <c r="N7" s="18">
        <f t="shared" si="3"/>
        <v>3.0998851894374284E-2</v>
      </c>
      <c r="O7" s="18">
        <f t="shared" si="3"/>
        <v>2.8702640642939151E-2</v>
      </c>
      <c r="P7" s="18">
        <f t="shared" si="3"/>
        <v>2.8702640642939151E-2</v>
      </c>
      <c r="Q7" s="18">
        <f t="shared" si="3"/>
        <v>4.1331802525832378E-2</v>
      </c>
      <c r="R7" s="18">
        <f t="shared" si="3"/>
        <v>0.12399540757749714</v>
      </c>
      <c r="S7" s="18">
        <f t="shared" si="3"/>
        <v>4.2479908151549943E-2</v>
      </c>
      <c r="T7" s="18">
        <f t="shared" si="3"/>
        <v>3.7887485648679678E-2</v>
      </c>
      <c r="U7" s="18">
        <f t="shared" si="3"/>
        <v>9.2996555683122845E-2</v>
      </c>
      <c r="V7" s="19">
        <f t="shared" si="0"/>
        <v>0.99999999999999978</v>
      </c>
      <c r="W7" s="10"/>
    </row>
    <row r="8" spans="1:23" ht="24.95" customHeight="1" x14ac:dyDescent="0.25">
      <c r="A8" s="97" t="s">
        <v>14</v>
      </c>
      <c r="B8" s="5" t="s">
        <v>15</v>
      </c>
      <c r="C8" s="5">
        <v>2</v>
      </c>
      <c r="D8" s="5">
        <v>0</v>
      </c>
      <c r="E8" s="5">
        <v>24</v>
      </c>
      <c r="F8" s="5">
        <v>3</v>
      </c>
      <c r="G8" s="5">
        <v>0</v>
      </c>
      <c r="H8" s="5">
        <v>4</v>
      </c>
      <c r="I8" s="5">
        <v>12</v>
      </c>
      <c r="J8" s="5">
        <v>5</v>
      </c>
      <c r="K8" s="5">
        <v>15</v>
      </c>
      <c r="L8" s="5">
        <v>0</v>
      </c>
      <c r="M8" s="5">
        <v>8</v>
      </c>
      <c r="N8" s="5">
        <v>0</v>
      </c>
      <c r="O8" s="5">
        <v>0</v>
      </c>
      <c r="P8" s="5">
        <v>0</v>
      </c>
      <c r="Q8" s="5">
        <v>5</v>
      </c>
      <c r="R8" s="5">
        <v>73</v>
      </c>
      <c r="S8" s="5">
        <v>5</v>
      </c>
      <c r="T8" s="5">
        <v>1</v>
      </c>
      <c r="U8" s="5">
        <v>13</v>
      </c>
      <c r="V8" s="20">
        <f t="shared" si="0"/>
        <v>170</v>
      </c>
      <c r="W8" s="10"/>
    </row>
    <row r="9" spans="1:23" ht="24.95" customHeight="1" thickBot="1" x14ac:dyDescent="0.3">
      <c r="A9" s="98"/>
      <c r="B9" s="22" t="s">
        <v>16</v>
      </c>
      <c r="C9" s="24">
        <f t="shared" ref="C9:U9" si="4">C8/$V$8</f>
        <v>1.1764705882352941E-2</v>
      </c>
      <c r="D9" s="23">
        <f t="shared" si="4"/>
        <v>0</v>
      </c>
      <c r="E9" s="23">
        <f t="shared" si="4"/>
        <v>0.14117647058823529</v>
      </c>
      <c r="F9" s="23">
        <f t="shared" si="4"/>
        <v>1.7647058823529412E-2</v>
      </c>
      <c r="G9" s="24">
        <f t="shared" si="4"/>
        <v>0</v>
      </c>
      <c r="H9" s="24">
        <f t="shared" si="4"/>
        <v>2.3529411764705882E-2</v>
      </c>
      <c r="I9" s="24">
        <f t="shared" si="4"/>
        <v>7.0588235294117646E-2</v>
      </c>
      <c r="J9" s="23">
        <f t="shared" si="4"/>
        <v>2.9411764705882353E-2</v>
      </c>
      <c r="K9" s="23">
        <f t="shared" si="4"/>
        <v>8.8235294117647065E-2</v>
      </c>
      <c r="L9" s="23">
        <f t="shared" si="4"/>
        <v>0</v>
      </c>
      <c r="M9" s="23">
        <f t="shared" si="4"/>
        <v>4.7058823529411764E-2</v>
      </c>
      <c r="N9" s="23">
        <f t="shared" si="4"/>
        <v>0</v>
      </c>
      <c r="O9" s="23">
        <f t="shared" si="4"/>
        <v>0</v>
      </c>
      <c r="P9" s="23">
        <f t="shared" si="4"/>
        <v>0</v>
      </c>
      <c r="Q9" s="23">
        <f t="shared" si="4"/>
        <v>2.9411764705882353E-2</v>
      </c>
      <c r="R9" s="23">
        <f t="shared" si="4"/>
        <v>0.42941176470588233</v>
      </c>
      <c r="S9" s="23">
        <f t="shared" si="4"/>
        <v>2.9411764705882353E-2</v>
      </c>
      <c r="T9" s="23">
        <f t="shared" si="4"/>
        <v>5.8823529411764705E-3</v>
      </c>
      <c r="U9" s="24">
        <f t="shared" si="4"/>
        <v>7.6470588235294124E-2</v>
      </c>
      <c r="V9" s="25">
        <f t="shared" si="0"/>
        <v>1</v>
      </c>
      <c r="W9" s="10"/>
    </row>
    <row r="10" spans="1:23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</sheetData>
  <mergeCells count="6">
    <mergeCell ref="A1:D1"/>
    <mergeCell ref="A4:A5"/>
    <mergeCell ref="A6:A7"/>
    <mergeCell ref="A8:A9"/>
    <mergeCell ref="A2:B3"/>
    <mergeCell ref="C2:V2"/>
  </mergeCells>
  <phoneticPr fontId="1" type="noConversion"/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70" zoomScaleNormal="70" workbookViewId="0">
      <selection activeCell="S17" sqref="S17"/>
    </sheetView>
  </sheetViews>
  <sheetFormatPr defaultRowHeight="15.75" x14ac:dyDescent="0.25"/>
  <cols>
    <col min="1" max="2" width="10.625" style="1" customWidth="1"/>
    <col min="3" max="16384" width="9" style="1"/>
  </cols>
  <sheetData>
    <row r="1" spans="1:17" ht="21.75" thickBot="1" x14ac:dyDescent="0.3">
      <c r="A1" s="96" t="s">
        <v>114</v>
      </c>
      <c r="B1" s="96"/>
      <c r="C1" s="96"/>
      <c r="D1" s="96"/>
      <c r="E1" s="96"/>
    </row>
    <row r="2" spans="1:17" ht="20.100000000000001" customHeight="1" x14ac:dyDescent="0.25">
      <c r="A2" s="113" t="s">
        <v>0</v>
      </c>
      <c r="B2" s="114"/>
      <c r="C2" s="60" t="s">
        <v>30</v>
      </c>
      <c r="D2" s="58" t="s">
        <v>31</v>
      </c>
      <c r="E2" s="58" t="s">
        <v>32</v>
      </c>
      <c r="F2" s="58" t="s">
        <v>50</v>
      </c>
      <c r="G2" s="58" t="s">
        <v>33</v>
      </c>
      <c r="H2" s="58" t="s">
        <v>34</v>
      </c>
      <c r="I2" s="58" t="s">
        <v>35</v>
      </c>
      <c r="J2" s="58" t="s">
        <v>36</v>
      </c>
      <c r="K2" s="58" t="s">
        <v>37</v>
      </c>
      <c r="L2" s="58" t="s">
        <v>38</v>
      </c>
      <c r="M2" s="58" t="s">
        <v>39</v>
      </c>
      <c r="N2" s="59" t="s">
        <v>40</v>
      </c>
    </row>
    <row r="3" spans="1:17" ht="24.95" customHeight="1" x14ac:dyDescent="0.25">
      <c r="A3" s="90" t="s">
        <v>12</v>
      </c>
      <c r="B3" s="20" t="s">
        <v>29</v>
      </c>
      <c r="C3" s="28">
        <v>31</v>
      </c>
      <c r="D3" s="5">
        <v>209</v>
      </c>
      <c r="E3" s="5">
        <v>271</v>
      </c>
      <c r="F3" s="5">
        <v>0</v>
      </c>
      <c r="G3" s="5">
        <v>0</v>
      </c>
      <c r="H3" s="5">
        <v>27</v>
      </c>
      <c r="I3" s="5">
        <v>38</v>
      </c>
      <c r="J3" s="5">
        <v>25</v>
      </c>
      <c r="K3" s="5">
        <v>0</v>
      </c>
      <c r="L3" s="5">
        <v>0</v>
      </c>
      <c r="M3" s="5">
        <v>0</v>
      </c>
      <c r="N3" s="20">
        <v>0</v>
      </c>
      <c r="O3" s="10"/>
      <c r="P3" s="10"/>
      <c r="Q3" s="10"/>
    </row>
    <row r="4" spans="1:17" ht="24.95" customHeight="1" x14ac:dyDescent="0.25">
      <c r="A4" s="93"/>
      <c r="B4" s="20" t="s">
        <v>16</v>
      </c>
      <c r="C4" s="29">
        <f>C3/$K$17</f>
        <v>4.7839506172839504E-2</v>
      </c>
      <c r="D4" s="29">
        <f t="shared" ref="D4:N4" si="0">D3/$K$17</f>
        <v>0.32253086419753085</v>
      </c>
      <c r="E4" s="29">
        <f t="shared" si="0"/>
        <v>0.4182098765432099</v>
      </c>
      <c r="F4" s="29">
        <f t="shared" si="0"/>
        <v>0</v>
      </c>
      <c r="G4" s="29">
        <f t="shared" si="0"/>
        <v>0</v>
      </c>
      <c r="H4" s="29">
        <f t="shared" si="0"/>
        <v>4.1666666666666664E-2</v>
      </c>
      <c r="I4" s="29">
        <f t="shared" si="0"/>
        <v>5.8641975308641972E-2</v>
      </c>
      <c r="J4" s="29">
        <f t="shared" si="0"/>
        <v>3.8580246913580245E-2</v>
      </c>
      <c r="K4" s="40">
        <f t="shared" si="0"/>
        <v>0</v>
      </c>
      <c r="L4" s="40">
        <f t="shared" si="0"/>
        <v>0</v>
      </c>
      <c r="M4" s="40">
        <f t="shared" si="0"/>
        <v>0</v>
      </c>
      <c r="N4" s="41">
        <f t="shared" si="0"/>
        <v>0</v>
      </c>
      <c r="O4" s="10"/>
      <c r="P4" s="10"/>
      <c r="Q4" s="10"/>
    </row>
    <row r="5" spans="1:17" ht="24.95" customHeight="1" x14ac:dyDescent="0.25">
      <c r="A5" s="90" t="s">
        <v>13</v>
      </c>
      <c r="B5" s="20" t="s">
        <v>29</v>
      </c>
      <c r="C5" s="28">
        <v>31</v>
      </c>
      <c r="D5" s="5">
        <v>209</v>
      </c>
      <c r="E5" s="5">
        <v>294</v>
      </c>
      <c r="F5" s="5">
        <v>6</v>
      </c>
      <c r="G5" s="5">
        <v>3</v>
      </c>
      <c r="H5" s="5">
        <v>31</v>
      </c>
      <c r="I5" s="5">
        <v>41</v>
      </c>
      <c r="J5" s="5">
        <v>50</v>
      </c>
      <c r="K5" s="5">
        <v>0</v>
      </c>
      <c r="L5" s="5">
        <v>20</v>
      </c>
      <c r="M5" s="5">
        <v>7</v>
      </c>
      <c r="N5" s="20">
        <v>8</v>
      </c>
      <c r="O5" s="10"/>
      <c r="P5" s="10"/>
      <c r="Q5" s="10"/>
    </row>
    <row r="6" spans="1:17" ht="24.95" customHeight="1" x14ac:dyDescent="0.25">
      <c r="A6" s="93"/>
      <c r="B6" s="20" t="s">
        <v>16</v>
      </c>
      <c r="C6" s="29">
        <f>C5/$K$19</f>
        <v>3.5591274397244549E-2</v>
      </c>
      <c r="D6" s="29">
        <f t="shared" ref="D6:N6" si="1">D5/$K$19</f>
        <v>0.2399540757749713</v>
      </c>
      <c r="E6" s="29">
        <f t="shared" si="1"/>
        <v>0.3375430539609644</v>
      </c>
      <c r="F6" s="29">
        <f t="shared" si="1"/>
        <v>6.8886337543053958E-3</v>
      </c>
      <c r="G6" s="40">
        <f t="shared" si="1"/>
        <v>3.4443168771526979E-3</v>
      </c>
      <c r="H6" s="40">
        <f t="shared" si="1"/>
        <v>3.5591274397244549E-2</v>
      </c>
      <c r="I6" s="29">
        <f t="shared" si="1"/>
        <v>4.7072330654420208E-2</v>
      </c>
      <c r="J6" s="29">
        <f t="shared" si="1"/>
        <v>5.7405281285878303E-2</v>
      </c>
      <c r="K6" s="29">
        <f t="shared" si="1"/>
        <v>0</v>
      </c>
      <c r="L6" s="29">
        <f t="shared" si="1"/>
        <v>2.2962112514351322E-2</v>
      </c>
      <c r="M6" s="29">
        <f t="shared" si="1"/>
        <v>8.0367393800229621E-3</v>
      </c>
      <c r="N6" s="30">
        <f t="shared" si="1"/>
        <v>9.1848450057405284E-3</v>
      </c>
      <c r="O6" s="10"/>
      <c r="P6" s="10"/>
      <c r="Q6" s="10"/>
    </row>
    <row r="7" spans="1:17" ht="24.95" customHeight="1" x14ac:dyDescent="0.25">
      <c r="A7" s="90" t="s">
        <v>14</v>
      </c>
      <c r="B7" s="20" t="s">
        <v>29</v>
      </c>
      <c r="C7" s="28">
        <v>0</v>
      </c>
      <c r="D7" s="5">
        <v>0</v>
      </c>
      <c r="E7" s="5">
        <v>11</v>
      </c>
      <c r="F7" s="5">
        <v>3</v>
      </c>
      <c r="G7" s="5">
        <v>0</v>
      </c>
      <c r="H7" s="5">
        <v>0</v>
      </c>
      <c r="I7" s="5">
        <v>5</v>
      </c>
      <c r="J7" s="5">
        <v>31</v>
      </c>
      <c r="K7" s="5">
        <v>0</v>
      </c>
      <c r="L7" s="5">
        <v>14</v>
      </c>
      <c r="M7" s="5">
        <v>9</v>
      </c>
      <c r="N7" s="20">
        <v>8</v>
      </c>
      <c r="O7" s="10"/>
      <c r="P7" s="10"/>
      <c r="Q7" s="10"/>
    </row>
    <row r="8" spans="1:17" ht="24.95" customHeight="1" thickBot="1" x14ac:dyDescent="0.3">
      <c r="A8" s="94"/>
      <c r="B8" s="33" t="s">
        <v>16</v>
      </c>
      <c r="C8" s="42">
        <f>C7/$K$21</f>
        <v>0</v>
      </c>
      <c r="D8" s="35">
        <f t="shared" ref="D8:N8" si="2">D7/$K$21</f>
        <v>0</v>
      </c>
      <c r="E8" s="35">
        <f t="shared" si="2"/>
        <v>6.4705882352941183E-2</v>
      </c>
      <c r="F8" s="35">
        <f t="shared" si="2"/>
        <v>1.7647058823529412E-2</v>
      </c>
      <c r="G8" s="42">
        <f t="shared" si="2"/>
        <v>0</v>
      </c>
      <c r="H8" s="42">
        <f t="shared" si="2"/>
        <v>0</v>
      </c>
      <c r="I8" s="42">
        <f t="shared" si="2"/>
        <v>2.9411764705882353E-2</v>
      </c>
      <c r="J8" s="35">
        <f t="shared" si="2"/>
        <v>0.18235294117647058</v>
      </c>
      <c r="K8" s="35">
        <f t="shared" si="2"/>
        <v>0</v>
      </c>
      <c r="L8" s="35">
        <f t="shared" si="2"/>
        <v>8.2352941176470587E-2</v>
      </c>
      <c r="M8" s="35">
        <f t="shared" si="2"/>
        <v>5.2941176470588235E-2</v>
      </c>
      <c r="N8" s="43">
        <f t="shared" si="2"/>
        <v>4.7058823529411764E-2</v>
      </c>
      <c r="O8" s="10"/>
      <c r="P8" s="10"/>
      <c r="Q8" s="10"/>
    </row>
    <row r="9" spans="1:17" ht="20.100000000000001" customHeight="1" x14ac:dyDescent="0.25">
      <c r="A9" s="113" t="s">
        <v>0</v>
      </c>
      <c r="B9" s="114"/>
      <c r="C9" s="60" t="s">
        <v>41</v>
      </c>
      <c r="D9" s="58" t="s">
        <v>42</v>
      </c>
      <c r="E9" s="58" t="s">
        <v>43</v>
      </c>
      <c r="F9" s="58" t="s">
        <v>44</v>
      </c>
      <c r="G9" s="58" t="s">
        <v>45</v>
      </c>
      <c r="H9" s="58" t="s">
        <v>46</v>
      </c>
      <c r="I9" s="58" t="s">
        <v>47</v>
      </c>
      <c r="J9" s="58" t="s">
        <v>51</v>
      </c>
      <c r="K9" s="58" t="s">
        <v>48</v>
      </c>
      <c r="L9" s="59" t="s">
        <v>49</v>
      </c>
      <c r="M9" s="3"/>
      <c r="N9" s="3"/>
      <c r="O9" s="3"/>
    </row>
    <row r="10" spans="1:17" ht="24.95" customHeight="1" x14ac:dyDescent="0.25">
      <c r="A10" s="90" t="s">
        <v>12</v>
      </c>
      <c r="B10" s="20" t="s">
        <v>29</v>
      </c>
      <c r="C10" s="28">
        <v>0</v>
      </c>
      <c r="D10" s="5">
        <v>0</v>
      </c>
      <c r="E10" s="5">
        <v>22</v>
      </c>
      <c r="F10" s="5">
        <v>0</v>
      </c>
      <c r="G10" s="5">
        <v>0</v>
      </c>
      <c r="H10" s="5">
        <v>0</v>
      </c>
      <c r="I10" s="5">
        <v>25</v>
      </c>
      <c r="J10" s="5">
        <v>0</v>
      </c>
      <c r="K10" s="5">
        <v>0</v>
      </c>
      <c r="L10" s="20">
        <v>0</v>
      </c>
      <c r="M10" s="39"/>
      <c r="N10" s="39"/>
      <c r="O10" s="3"/>
    </row>
    <row r="11" spans="1:17" ht="24.95" customHeight="1" x14ac:dyDescent="0.25">
      <c r="A11" s="93"/>
      <c r="B11" s="20" t="s">
        <v>16</v>
      </c>
      <c r="C11" s="40">
        <f>C10/$K$17</f>
        <v>0</v>
      </c>
      <c r="D11" s="40">
        <f t="shared" ref="D11:L11" si="3">D10/$K$17</f>
        <v>0</v>
      </c>
      <c r="E11" s="40">
        <f t="shared" si="3"/>
        <v>3.3950617283950615E-2</v>
      </c>
      <c r="F11" s="40">
        <f t="shared" si="3"/>
        <v>0</v>
      </c>
      <c r="G11" s="40">
        <f t="shared" si="3"/>
        <v>0</v>
      </c>
      <c r="H11" s="40">
        <f t="shared" si="3"/>
        <v>0</v>
      </c>
      <c r="I11" s="40">
        <f t="shared" si="3"/>
        <v>3.8580246913580245E-2</v>
      </c>
      <c r="J11" s="40">
        <f t="shared" si="3"/>
        <v>0</v>
      </c>
      <c r="K11" s="40">
        <f t="shared" si="3"/>
        <v>0</v>
      </c>
      <c r="L11" s="41">
        <f t="shared" si="3"/>
        <v>0</v>
      </c>
      <c r="M11" s="39"/>
      <c r="N11" s="39"/>
      <c r="O11" s="3"/>
    </row>
    <row r="12" spans="1:17" ht="24.95" customHeight="1" x14ac:dyDescent="0.25">
      <c r="A12" s="90" t="s">
        <v>13</v>
      </c>
      <c r="B12" s="20" t="s">
        <v>29</v>
      </c>
      <c r="C12" s="28">
        <v>0</v>
      </c>
      <c r="D12" s="5">
        <v>88</v>
      </c>
      <c r="E12" s="5">
        <v>47</v>
      </c>
      <c r="F12" s="5">
        <v>11</v>
      </c>
      <c r="G12" s="5">
        <v>0</v>
      </c>
      <c r="H12" s="5">
        <v>0</v>
      </c>
      <c r="I12" s="5">
        <v>25</v>
      </c>
      <c r="J12" s="5">
        <v>0</v>
      </c>
      <c r="K12" s="5">
        <v>0</v>
      </c>
      <c r="L12" s="20">
        <v>0</v>
      </c>
      <c r="M12" s="39"/>
      <c r="N12" s="39"/>
      <c r="O12" s="3"/>
    </row>
    <row r="13" spans="1:17" ht="24.95" customHeight="1" x14ac:dyDescent="0.25">
      <c r="A13" s="93"/>
      <c r="B13" s="20" t="s">
        <v>16</v>
      </c>
      <c r="C13" s="29">
        <f>C12/$K$19</f>
        <v>0</v>
      </c>
      <c r="D13" s="29">
        <f t="shared" ref="D13:L13" si="4">D12/$K$19</f>
        <v>0.1010332950631458</v>
      </c>
      <c r="E13" s="29">
        <f t="shared" si="4"/>
        <v>5.3960964408725602E-2</v>
      </c>
      <c r="F13" s="29">
        <f t="shared" si="4"/>
        <v>1.2629161882893225E-2</v>
      </c>
      <c r="G13" s="29">
        <f t="shared" si="4"/>
        <v>0</v>
      </c>
      <c r="H13" s="40">
        <f t="shared" si="4"/>
        <v>0</v>
      </c>
      <c r="I13" s="40">
        <f t="shared" si="4"/>
        <v>2.8702640642939151E-2</v>
      </c>
      <c r="J13" s="40">
        <f t="shared" si="4"/>
        <v>0</v>
      </c>
      <c r="K13" s="40">
        <f t="shared" si="4"/>
        <v>0</v>
      </c>
      <c r="L13" s="41">
        <f t="shared" si="4"/>
        <v>0</v>
      </c>
      <c r="M13" s="39"/>
      <c r="N13" s="39"/>
      <c r="O13" s="3"/>
    </row>
    <row r="14" spans="1:17" ht="24.95" customHeight="1" x14ac:dyDescent="0.25">
      <c r="A14" s="90" t="s">
        <v>14</v>
      </c>
      <c r="B14" s="20" t="s">
        <v>29</v>
      </c>
      <c r="C14" s="28">
        <v>0</v>
      </c>
      <c r="D14" s="5">
        <v>70</v>
      </c>
      <c r="E14" s="5">
        <v>14</v>
      </c>
      <c r="F14" s="5">
        <v>5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20">
        <v>0</v>
      </c>
      <c r="M14" s="39"/>
      <c r="N14" s="39"/>
      <c r="O14" s="3"/>
    </row>
    <row r="15" spans="1:17" ht="24.95" customHeight="1" thickBot="1" x14ac:dyDescent="0.3">
      <c r="A15" s="94"/>
      <c r="B15" s="33" t="s">
        <v>16</v>
      </c>
      <c r="C15" s="35">
        <f>C14/$K$21</f>
        <v>0</v>
      </c>
      <c r="D15" s="35">
        <f t="shared" ref="D15:L15" si="5">D14/$K$21</f>
        <v>0.41176470588235292</v>
      </c>
      <c r="E15" s="35">
        <f t="shared" si="5"/>
        <v>8.2352941176470587E-2</v>
      </c>
      <c r="F15" s="35">
        <f t="shared" si="5"/>
        <v>2.9411764705882353E-2</v>
      </c>
      <c r="G15" s="42">
        <f t="shared" si="5"/>
        <v>0</v>
      </c>
      <c r="H15" s="42">
        <f t="shared" si="5"/>
        <v>0</v>
      </c>
      <c r="I15" s="42">
        <f t="shared" si="5"/>
        <v>0</v>
      </c>
      <c r="J15" s="42">
        <f t="shared" si="5"/>
        <v>0</v>
      </c>
      <c r="K15" s="42">
        <f t="shared" si="5"/>
        <v>0</v>
      </c>
      <c r="L15" s="43">
        <f t="shared" si="5"/>
        <v>0</v>
      </c>
      <c r="M15" s="39"/>
      <c r="N15" s="39"/>
      <c r="O15" s="3"/>
    </row>
    <row r="16" spans="1:17" ht="78.75" x14ac:dyDescent="0.25">
      <c r="A16" s="101" t="s">
        <v>0</v>
      </c>
      <c r="B16" s="115"/>
      <c r="C16" s="68" t="s">
        <v>52</v>
      </c>
      <c r="D16" s="69" t="s">
        <v>53</v>
      </c>
      <c r="E16" s="70" t="s">
        <v>54</v>
      </c>
      <c r="F16" s="70" t="s">
        <v>55</v>
      </c>
      <c r="G16" s="70" t="s">
        <v>56</v>
      </c>
      <c r="H16" s="70" t="s">
        <v>57</v>
      </c>
      <c r="I16" s="70" t="s">
        <v>58</v>
      </c>
      <c r="J16" s="70" t="s">
        <v>59</v>
      </c>
      <c r="K16" s="71" t="s">
        <v>99</v>
      </c>
      <c r="L16" s="3"/>
      <c r="M16" s="3"/>
      <c r="N16" s="3"/>
      <c r="O16" s="3"/>
    </row>
    <row r="17" spans="1:16" ht="24.95" customHeight="1" x14ac:dyDescent="0.25">
      <c r="A17" s="90" t="s">
        <v>12</v>
      </c>
      <c r="B17" s="20" t="s">
        <v>29</v>
      </c>
      <c r="C17" s="28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0">
        <f>SUM(C3:N3)+SUM(C10:L10)+SUM(C17:J17)</f>
        <v>648</v>
      </c>
      <c r="L17" s="39"/>
      <c r="M17" s="39"/>
      <c r="N17" s="39"/>
      <c r="O17" s="3"/>
    </row>
    <row r="18" spans="1:16" ht="24.95" customHeight="1" x14ac:dyDescent="0.25">
      <c r="A18" s="93"/>
      <c r="B18" s="20" t="s">
        <v>16</v>
      </c>
      <c r="C18" s="40">
        <f>C17/$K$17</f>
        <v>0</v>
      </c>
      <c r="D18" s="40">
        <f t="shared" ref="D18:J18" si="6">D17/$K$17</f>
        <v>0</v>
      </c>
      <c r="E18" s="40">
        <f t="shared" si="6"/>
        <v>0</v>
      </c>
      <c r="F18" s="40">
        <f t="shared" si="6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6"/>
        <v>0</v>
      </c>
      <c r="K18" s="19">
        <f>SUM(C4:N4)+SUM(C11:L11)+SUM(C18:J18)</f>
        <v>1</v>
      </c>
      <c r="L18" s="39"/>
      <c r="M18" s="39"/>
      <c r="N18" s="39"/>
      <c r="O18" s="3"/>
    </row>
    <row r="19" spans="1:16" ht="24.95" customHeight="1" x14ac:dyDescent="0.25">
      <c r="A19" s="90" t="s">
        <v>13</v>
      </c>
      <c r="B19" s="20" t="s">
        <v>29</v>
      </c>
      <c r="C19" s="28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0">
        <f t="shared" ref="K19:K22" si="7">SUM(C5:N5)+SUM(C12:L12)+SUM(C19:J19)</f>
        <v>871</v>
      </c>
      <c r="L19" s="39"/>
      <c r="M19" s="39"/>
      <c r="N19" s="39"/>
      <c r="O19" s="3"/>
    </row>
    <row r="20" spans="1:16" ht="24.95" customHeight="1" x14ac:dyDescent="0.25">
      <c r="A20" s="93"/>
      <c r="B20" s="20" t="s">
        <v>16</v>
      </c>
      <c r="C20" s="40">
        <f>C19/$K$19</f>
        <v>0</v>
      </c>
      <c r="D20" s="29">
        <f t="shared" ref="D20:J20" si="8">D19/$K$19</f>
        <v>0</v>
      </c>
      <c r="E20" s="40">
        <f t="shared" si="8"/>
        <v>0</v>
      </c>
      <c r="F20" s="40">
        <f t="shared" si="8"/>
        <v>0</v>
      </c>
      <c r="G20" s="40">
        <f t="shared" si="8"/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19">
        <f t="shared" si="7"/>
        <v>0.99999999999999989</v>
      </c>
      <c r="L20" s="39"/>
      <c r="M20" s="39"/>
      <c r="N20" s="39"/>
      <c r="O20" s="3"/>
    </row>
    <row r="21" spans="1:16" ht="24.95" customHeight="1" x14ac:dyDescent="0.25">
      <c r="A21" s="90" t="s">
        <v>14</v>
      </c>
      <c r="B21" s="20" t="s">
        <v>29</v>
      </c>
      <c r="C21" s="28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20">
        <f t="shared" si="7"/>
        <v>170</v>
      </c>
      <c r="L21" s="39"/>
      <c r="M21" s="39"/>
      <c r="N21" s="39"/>
      <c r="O21" s="3"/>
    </row>
    <row r="22" spans="1:16" ht="24.95" customHeight="1" thickBot="1" x14ac:dyDescent="0.3">
      <c r="A22" s="94"/>
      <c r="B22" s="33" t="s">
        <v>16</v>
      </c>
      <c r="C22" s="42">
        <f>C21/$K$21</f>
        <v>0</v>
      </c>
      <c r="D22" s="42">
        <f t="shared" ref="D22:J22" si="9">D21/$K$21</f>
        <v>0</v>
      </c>
      <c r="E22" s="42">
        <f t="shared" si="9"/>
        <v>0</v>
      </c>
      <c r="F22" s="42">
        <f t="shared" si="9"/>
        <v>0</v>
      </c>
      <c r="G22" s="42">
        <f t="shared" si="9"/>
        <v>0</v>
      </c>
      <c r="H22" s="42">
        <f t="shared" si="9"/>
        <v>0</v>
      </c>
      <c r="I22" s="42">
        <f t="shared" si="9"/>
        <v>0</v>
      </c>
      <c r="J22" s="42">
        <f t="shared" si="9"/>
        <v>0</v>
      </c>
      <c r="K22" s="25">
        <f t="shared" si="7"/>
        <v>0.99999999999999989</v>
      </c>
      <c r="L22" s="39"/>
      <c r="M22" s="39"/>
      <c r="N22" s="39"/>
      <c r="O22" s="3"/>
      <c r="P22" s="3"/>
    </row>
    <row r="23" spans="1:16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9"/>
      <c r="M23" s="39"/>
      <c r="N23" s="39"/>
      <c r="O23" s="3"/>
      <c r="P23" s="3"/>
    </row>
    <row r="24" spans="1:16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</row>
  </sheetData>
  <mergeCells count="13">
    <mergeCell ref="A1:E1"/>
    <mergeCell ref="A17:A18"/>
    <mergeCell ref="A19:A20"/>
    <mergeCell ref="A21:A22"/>
    <mergeCell ref="A2:B2"/>
    <mergeCell ref="A9:B9"/>
    <mergeCell ref="A16:B16"/>
    <mergeCell ref="A3:A4"/>
    <mergeCell ref="A5:A6"/>
    <mergeCell ref="A7:A8"/>
    <mergeCell ref="A10:A11"/>
    <mergeCell ref="A12:A13"/>
    <mergeCell ref="A14:A15"/>
  </mergeCells>
  <phoneticPr fontId="1" type="noConversion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60" zoomScaleNormal="60" workbookViewId="0">
      <selection activeCell="W44" sqref="W44"/>
    </sheetView>
  </sheetViews>
  <sheetFormatPr defaultRowHeight="15.75" x14ac:dyDescent="0.25"/>
  <cols>
    <col min="1" max="2" width="10.625" style="1" customWidth="1"/>
    <col min="3" max="16384" width="9" style="1"/>
  </cols>
  <sheetData>
    <row r="1" spans="1:13" ht="21.75" thickBot="1" x14ac:dyDescent="0.3">
      <c r="A1" s="96" t="s">
        <v>115</v>
      </c>
      <c r="B1" s="96"/>
      <c r="C1" s="96"/>
      <c r="D1" s="96"/>
      <c r="E1" s="96"/>
    </row>
    <row r="2" spans="1:13" ht="63" x14ac:dyDescent="0.25">
      <c r="A2" s="56" t="s">
        <v>0</v>
      </c>
      <c r="B2" s="59"/>
      <c r="C2" s="72" t="s">
        <v>117</v>
      </c>
      <c r="D2" s="57" t="s">
        <v>118</v>
      </c>
      <c r="E2" s="57" t="s">
        <v>119</v>
      </c>
      <c r="F2" s="57" t="s">
        <v>60</v>
      </c>
      <c r="G2" s="57" t="s">
        <v>61</v>
      </c>
      <c r="H2" s="57" t="s">
        <v>62</v>
      </c>
      <c r="I2" s="57" t="s">
        <v>63</v>
      </c>
      <c r="J2" s="57" t="s">
        <v>120</v>
      </c>
      <c r="K2" s="57" t="s">
        <v>121</v>
      </c>
      <c r="L2" s="73" t="s">
        <v>122</v>
      </c>
    </row>
    <row r="3" spans="1:13" ht="24.95" customHeight="1" x14ac:dyDescent="0.25">
      <c r="A3" s="97" t="s">
        <v>12</v>
      </c>
      <c r="B3" s="20" t="s">
        <v>15</v>
      </c>
      <c r="C3" s="28">
        <v>0</v>
      </c>
      <c r="D3" s="5">
        <v>0</v>
      </c>
      <c r="E3" s="5">
        <v>0</v>
      </c>
      <c r="F3" s="5">
        <v>0</v>
      </c>
      <c r="G3" s="5">
        <v>173</v>
      </c>
      <c r="H3" s="5">
        <v>193</v>
      </c>
      <c r="I3" s="5">
        <v>163</v>
      </c>
      <c r="J3" s="5">
        <v>119</v>
      </c>
      <c r="K3" s="5">
        <v>0</v>
      </c>
      <c r="L3" s="20">
        <v>0</v>
      </c>
    </row>
    <row r="4" spans="1:13" ht="24.95" customHeight="1" x14ac:dyDescent="0.25">
      <c r="A4" s="97"/>
      <c r="B4" s="20" t="s">
        <v>16</v>
      </c>
      <c r="C4" s="29">
        <f>C3/$L$10</f>
        <v>0</v>
      </c>
      <c r="D4" s="29">
        <f t="shared" ref="D4:L4" si="0">D3/$L$10</f>
        <v>0</v>
      </c>
      <c r="E4" s="29">
        <f t="shared" si="0"/>
        <v>0</v>
      </c>
      <c r="F4" s="29">
        <f t="shared" si="0"/>
        <v>0</v>
      </c>
      <c r="G4" s="29">
        <f t="shared" si="0"/>
        <v>0.26697530864197533</v>
      </c>
      <c r="H4" s="29">
        <f t="shared" si="0"/>
        <v>0.2978395061728395</v>
      </c>
      <c r="I4" s="29">
        <f t="shared" si="0"/>
        <v>0.25154320987654322</v>
      </c>
      <c r="J4" s="29">
        <f t="shared" si="0"/>
        <v>0.18364197530864199</v>
      </c>
      <c r="K4" s="29">
        <f t="shared" si="0"/>
        <v>0</v>
      </c>
      <c r="L4" s="30">
        <f t="shared" si="0"/>
        <v>0</v>
      </c>
    </row>
    <row r="5" spans="1:13" ht="24.95" customHeight="1" x14ac:dyDescent="0.25">
      <c r="A5" s="97" t="s">
        <v>13</v>
      </c>
      <c r="B5" s="20" t="s">
        <v>15</v>
      </c>
      <c r="C5" s="28">
        <v>3</v>
      </c>
      <c r="D5" s="5">
        <v>13</v>
      </c>
      <c r="E5" s="5">
        <v>24</v>
      </c>
      <c r="F5" s="5">
        <v>11</v>
      </c>
      <c r="G5" s="5">
        <v>184</v>
      </c>
      <c r="H5" s="5">
        <v>202</v>
      </c>
      <c r="I5" s="5">
        <v>178</v>
      </c>
      <c r="J5" s="5">
        <v>121</v>
      </c>
      <c r="K5" s="5">
        <v>12</v>
      </c>
      <c r="L5" s="20">
        <v>8</v>
      </c>
    </row>
    <row r="6" spans="1:13" ht="24.95" customHeight="1" x14ac:dyDescent="0.25">
      <c r="A6" s="97"/>
      <c r="B6" s="20" t="s">
        <v>16</v>
      </c>
      <c r="C6" s="31">
        <f>C5/$L$12</f>
        <v>3.4443168771526979E-3</v>
      </c>
      <c r="D6" s="31">
        <f t="shared" ref="D6:L6" si="1">D5/$L$12</f>
        <v>1.4925373134328358E-2</v>
      </c>
      <c r="E6" s="29">
        <f t="shared" si="1"/>
        <v>2.7554535017221583E-2</v>
      </c>
      <c r="F6" s="29">
        <f t="shared" si="1"/>
        <v>1.2629161882893225E-2</v>
      </c>
      <c r="G6" s="29">
        <f t="shared" si="1"/>
        <v>0.21125143513203215</v>
      </c>
      <c r="H6" s="29">
        <f t="shared" si="1"/>
        <v>0.23191733639494833</v>
      </c>
      <c r="I6" s="29">
        <f t="shared" si="1"/>
        <v>0.20436280137772675</v>
      </c>
      <c r="J6" s="29">
        <f t="shared" si="1"/>
        <v>0.13892078071182548</v>
      </c>
      <c r="K6" s="29">
        <f t="shared" si="1"/>
        <v>1.3777267508610792E-2</v>
      </c>
      <c r="L6" s="32">
        <f t="shared" si="1"/>
        <v>9.1848450057405284E-3</v>
      </c>
    </row>
    <row r="7" spans="1:13" ht="24.95" customHeight="1" x14ac:dyDescent="0.25">
      <c r="A7" s="97" t="s">
        <v>14</v>
      </c>
      <c r="B7" s="20" t="s">
        <v>15</v>
      </c>
      <c r="C7" s="28">
        <v>4</v>
      </c>
      <c r="D7" s="5">
        <v>6</v>
      </c>
      <c r="E7" s="5">
        <v>16</v>
      </c>
      <c r="F7" s="5">
        <v>13</v>
      </c>
      <c r="G7" s="5">
        <v>5</v>
      </c>
      <c r="H7" s="5">
        <v>6</v>
      </c>
      <c r="I7" s="5">
        <v>8</v>
      </c>
      <c r="J7" s="5">
        <v>6</v>
      </c>
      <c r="K7" s="5">
        <v>6</v>
      </c>
      <c r="L7" s="20">
        <v>8</v>
      </c>
    </row>
    <row r="8" spans="1:13" ht="24.95" customHeight="1" thickBot="1" x14ac:dyDescent="0.3">
      <c r="A8" s="98"/>
      <c r="B8" s="33" t="s">
        <v>16</v>
      </c>
      <c r="C8" s="34">
        <f>C7/$L$14</f>
        <v>2.3529411764705882E-2</v>
      </c>
      <c r="D8" s="35">
        <f t="shared" ref="D8:L8" si="2">D7/$L$14</f>
        <v>3.5294117647058823E-2</v>
      </c>
      <c r="E8" s="35">
        <f t="shared" si="2"/>
        <v>9.4117647058823528E-2</v>
      </c>
      <c r="F8" s="34">
        <f t="shared" si="2"/>
        <v>7.6470588235294124E-2</v>
      </c>
      <c r="G8" s="35">
        <f t="shared" si="2"/>
        <v>2.9411764705882353E-2</v>
      </c>
      <c r="H8" s="35">
        <f t="shared" si="2"/>
        <v>3.5294117647058823E-2</v>
      </c>
      <c r="I8" s="35">
        <f t="shared" si="2"/>
        <v>4.7058823529411764E-2</v>
      </c>
      <c r="J8" s="35">
        <f t="shared" si="2"/>
        <v>3.5294117647058823E-2</v>
      </c>
      <c r="K8" s="35">
        <f t="shared" si="2"/>
        <v>3.5294117647058823E-2</v>
      </c>
      <c r="L8" s="36">
        <f t="shared" si="2"/>
        <v>4.7058823529411764E-2</v>
      </c>
    </row>
    <row r="9" spans="1:13" ht="63" x14ac:dyDescent="0.25">
      <c r="A9" s="74" t="s">
        <v>0</v>
      </c>
      <c r="B9" s="71"/>
      <c r="C9" s="68" t="s">
        <v>123</v>
      </c>
      <c r="D9" s="69" t="s">
        <v>124</v>
      </c>
      <c r="E9" s="69" t="s">
        <v>125</v>
      </c>
      <c r="F9" s="69" t="s">
        <v>126</v>
      </c>
      <c r="G9" s="69" t="s">
        <v>127</v>
      </c>
      <c r="H9" s="69" t="s">
        <v>128</v>
      </c>
      <c r="I9" s="69" t="s">
        <v>129</v>
      </c>
      <c r="J9" s="69" t="s">
        <v>130</v>
      </c>
      <c r="K9" s="69" t="s">
        <v>108</v>
      </c>
      <c r="L9" s="71" t="s">
        <v>109</v>
      </c>
    </row>
    <row r="10" spans="1:13" ht="24.95" customHeight="1" x14ac:dyDescent="0.25">
      <c r="A10" s="97" t="s">
        <v>12</v>
      </c>
      <c r="B10" s="20" t="s">
        <v>15</v>
      </c>
      <c r="C10" s="28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20">
        <f>SUM(C3:L3)+SUM(C10:K10)</f>
        <v>648</v>
      </c>
      <c r="M10" s="10"/>
    </row>
    <row r="11" spans="1:13" ht="24.95" customHeight="1" x14ac:dyDescent="0.25">
      <c r="A11" s="97"/>
      <c r="B11" s="20" t="s">
        <v>16</v>
      </c>
      <c r="C11" s="29">
        <f>C10/$L$10</f>
        <v>0</v>
      </c>
      <c r="D11" s="29">
        <f t="shared" ref="D11:K11" si="3">D10/$L$10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31">
        <f t="shared" si="3"/>
        <v>0</v>
      </c>
      <c r="I11" s="31">
        <f t="shared" si="3"/>
        <v>0</v>
      </c>
      <c r="J11" s="29">
        <f>J10/$L$10</f>
        <v>0</v>
      </c>
      <c r="K11" s="29">
        <f t="shared" si="3"/>
        <v>0</v>
      </c>
      <c r="L11" s="37">
        <f t="shared" ref="L11:L14" si="4">SUM(C4:L4)+SUM(C11:K11)</f>
        <v>1</v>
      </c>
      <c r="M11" s="10"/>
    </row>
    <row r="12" spans="1:13" ht="24.95" customHeight="1" x14ac:dyDescent="0.25">
      <c r="A12" s="97" t="s">
        <v>13</v>
      </c>
      <c r="B12" s="20" t="s">
        <v>15</v>
      </c>
      <c r="C12" s="28">
        <v>4</v>
      </c>
      <c r="D12" s="5">
        <v>0</v>
      </c>
      <c r="E12" s="5">
        <v>6</v>
      </c>
      <c r="F12" s="5">
        <v>20</v>
      </c>
      <c r="G12" s="5">
        <v>11</v>
      </c>
      <c r="H12" s="5">
        <v>23</v>
      </c>
      <c r="I12" s="5">
        <v>16</v>
      </c>
      <c r="J12" s="5">
        <v>6</v>
      </c>
      <c r="K12" s="5">
        <v>29</v>
      </c>
      <c r="L12" s="20">
        <f t="shared" si="4"/>
        <v>871</v>
      </c>
      <c r="M12" s="10"/>
    </row>
    <row r="13" spans="1:13" ht="24.95" customHeight="1" x14ac:dyDescent="0.25">
      <c r="A13" s="97"/>
      <c r="B13" s="20" t="s">
        <v>16</v>
      </c>
      <c r="C13" s="29">
        <f>C12/$L$12</f>
        <v>4.5924225028702642E-3</v>
      </c>
      <c r="D13" s="31">
        <f t="shared" ref="D13:K13" si="5">D12/$L$12</f>
        <v>0</v>
      </c>
      <c r="E13" s="29">
        <f t="shared" si="5"/>
        <v>6.8886337543053958E-3</v>
      </c>
      <c r="F13" s="31">
        <f t="shared" si="5"/>
        <v>2.2962112514351322E-2</v>
      </c>
      <c r="G13" s="31">
        <f t="shared" si="5"/>
        <v>1.2629161882893225E-2</v>
      </c>
      <c r="H13" s="31">
        <f t="shared" si="5"/>
        <v>2.6406429391504019E-2</v>
      </c>
      <c r="I13" s="31">
        <f t="shared" si="5"/>
        <v>1.8369690011481057E-2</v>
      </c>
      <c r="J13" s="29">
        <f t="shared" si="5"/>
        <v>6.8886337543053958E-3</v>
      </c>
      <c r="K13" s="29">
        <f t="shared" si="5"/>
        <v>3.3295063145809413E-2</v>
      </c>
      <c r="L13" s="37">
        <f t="shared" si="4"/>
        <v>0.99999999999999989</v>
      </c>
      <c r="M13" s="10"/>
    </row>
    <row r="14" spans="1:13" ht="24.95" customHeight="1" x14ac:dyDescent="0.25">
      <c r="A14" s="97" t="s">
        <v>14</v>
      </c>
      <c r="B14" s="20" t="s">
        <v>15</v>
      </c>
      <c r="C14" s="28">
        <v>3</v>
      </c>
      <c r="D14" s="5">
        <v>0</v>
      </c>
      <c r="E14" s="5">
        <v>3</v>
      </c>
      <c r="F14" s="5">
        <v>12</v>
      </c>
      <c r="G14" s="5">
        <v>11</v>
      </c>
      <c r="H14" s="5">
        <v>30</v>
      </c>
      <c r="I14" s="5">
        <v>10</v>
      </c>
      <c r="J14" s="5">
        <v>3</v>
      </c>
      <c r="K14" s="5">
        <v>20</v>
      </c>
      <c r="L14" s="20">
        <f t="shared" si="4"/>
        <v>170</v>
      </c>
      <c r="M14" s="10"/>
    </row>
    <row r="15" spans="1:13" ht="24.95" customHeight="1" thickBot="1" x14ac:dyDescent="0.3">
      <c r="A15" s="98"/>
      <c r="B15" s="33" t="s">
        <v>16</v>
      </c>
      <c r="C15" s="35">
        <f>C14/$L$14</f>
        <v>1.7647058823529412E-2</v>
      </c>
      <c r="D15" s="35">
        <f t="shared" ref="D15:K15" si="6">D14/$L$14</f>
        <v>0</v>
      </c>
      <c r="E15" s="35">
        <f t="shared" si="6"/>
        <v>1.7647058823529412E-2</v>
      </c>
      <c r="F15" s="35">
        <f t="shared" si="6"/>
        <v>7.0588235294117646E-2</v>
      </c>
      <c r="G15" s="34">
        <f t="shared" si="6"/>
        <v>6.4705882352941183E-2</v>
      </c>
      <c r="H15" s="34">
        <f t="shared" si="6"/>
        <v>0.17647058823529413</v>
      </c>
      <c r="I15" s="34">
        <f t="shared" si="6"/>
        <v>5.8823529411764705E-2</v>
      </c>
      <c r="J15" s="35">
        <f t="shared" si="6"/>
        <v>1.7647058823529412E-2</v>
      </c>
      <c r="K15" s="35">
        <f t="shared" si="6"/>
        <v>0.11764705882352941</v>
      </c>
      <c r="L15" s="38">
        <f>SUM(C8:L8)+SUM(C15:K15)</f>
        <v>1</v>
      </c>
      <c r="M15" s="10"/>
    </row>
    <row r="16" spans="1:13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mergeCells count="7">
    <mergeCell ref="A1:E1"/>
    <mergeCell ref="A14:A15"/>
    <mergeCell ref="A3:A4"/>
    <mergeCell ref="A5:A6"/>
    <mergeCell ref="A7:A8"/>
    <mergeCell ref="A10:A11"/>
    <mergeCell ref="A12:A13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F1" zoomScale="60" zoomScaleNormal="60" workbookViewId="0">
      <selection activeCell="J39" sqref="J39"/>
    </sheetView>
  </sheetViews>
  <sheetFormatPr defaultRowHeight="15.75" x14ac:dyDescent="0.25"/>
  <cols>
    <col min="1" max="2" width="10.625" style="1" customWidth="1"/>
    <col min="3" max="12" width="15.625" style="1" customWidth="1"/>
    <col min="13" max="16384" width="9" style="1"/>
  </cols>
  <sheetData>
    <row r="1" spans="1:15" ht="21.75" thickBot="1" x14ac:dyDescent="0.3">
      <c r="A1" s="81" t="s">
        <v>158</v>
      </c>
      <c r="B1" s="81"/>
      <c r="C1" s="81"/>
      <c r="D1" s="81"/>
      <c r="E1" s="81"/>
    </row>
    <row r="2" spans="1:15" ht="24.95" customHeight="1" x14ac:dyDescent="0.25">
      <c r="A2" s="56" t="s">
        <v>0</v>
      </c>
      <c r="B2" s="58"/>
      <c r="C2" s="58" t="s">
        <v>159</v>
      </c>
      <c r="D2" s="58" t="s">
        <v>160</v>
      </c>
      <c r="E2" s="58" t="s">
        <v>161</v>
      </c>
      <c r="F2" s="58" t="s">
        <v>162</v>
      </c>
      <c r="G2" s="58" t="s">
        <v>163</v>
      </c>
      <c r="H2" s="59" t="s">
        <v>99</v>
      </c>
    </row>
    <row r="3" spans="1:15" ht="24.95" customHeight="1" x14ac:dyDescent="0.25">
      <c r="A3" s="97" t="s">
        <v>12</v>
      </c>
      <c r="B3" s="5" t="s">
        <v>29</v>
      </c>
      <c r="C3" s="5">
        <v>99</v>
      </c>
      <c r="D3" s="5">
        <v>434</v>
      </c>
      <c r="E3" s="5">
        <v>115</v>
      </c>
      <c r="F3" s="5">
        <v>0</v>
      </c>
      <c r="G3" s="5">
        <v>0</v>
      </c>
      <c r="H3" s="20">
        <f>SUM(C3:G3)</f>
        <v>648</v>
      </c>
      <c r="I3" s="10"/>
      <c r="J3" s="10"/>
    </row>
    <row r="4" spans="1:15" ht="24.95" customHeight="1" x14ac:dyDescent="0.25">
      <c r="A4" s="97"/>
      <c r="B4" s="5" t="s">
        <v>16</v>
      </c>
      <c r="C4" s="18">
        <f>C3/$H$3</f>
        <v>0.15277777777777779</v>
      </c>
      <c r="D4" s="18">
        <f t="shared" ref="D4:G4" si="0">D3/$H$3</f>
        <v>0.66975308641975306</v>
      </c>
      <c r="E4" s="18">
        <f t="shared" si="0"/>
        <v>0.17746913580246915</v>
      </c>
      <c r="F4" s="18">
        <f t="shared" si="0"/>
        <v>0</v>
      </c>
      <c r="G4" s="18">
        <f t="shared" si="0"/>
        <v>0</v>
      </c>
      <c r="H4" s="19">
        <f t="shared" ref="H4:H7" si="1">SUM(C4:G4)</f>
        <v>1</v>
      </c>
      <c r="I4" s="10"/>
      <c r="J4" s="10"/>
    </row>
    <row r="5" spans="1:15" ht="24.95" customHeight="1" x14ac:dyDescent="0.25">
      <c r="A5" s="97" t="s">
        <v>13</v>
      </c>
      <c r="B5" s="5" t="s">
        <v>29</v>
      </c>
      <c r="C5" s="5">
        <v>119</v>
      </c>
      <c r="D5" s="5">
        <v>532</v>
      </c>
      <c r="E5" s="5">
        <v>194</v>
      </c>
      <c r="F5" s="5">
        <v>9</v>
      </c>
      <c r="G5" s="5">
        <v>17</v>
      </c>
      <c r="H5" s="20">
        <f t="shared" si="1"/>
        <v>871</v>
      </c>
      <c r="I5" s="10"/>
      <c r="J5" s="10"/>
    </row>
    <row r="6" spans="1:15" ht="24.95" customHeight="1" x14ac:dyDescent="0.25">
      <c r="A6" s="97"/>
      <c r="B6" s="5" t="s">
        <v>16</v>
      </c>
      <c r="C6" s="18">
        <f>C5/$H$5</f>
        <v>0.13662456946039037</v>
      </c>
      <c r="D6" s="18">
        <f t="shared" ref="D6:G6" si="2">D5/$H$5</f>
        <v>0.61079219288174513</v>
      </c>
      <c r="E6" s="18">
        <f t="shared" si="2"/>
        <v>0.22273249138920781</v>
      </c>
      <c r="F6" s="18">
        <f t="shared" si="2"/>
        <v>1.0332950631458095E-2</v>
      </c>
      <c r="G6" s="18">
        <f t="shared" si="2"/>
        <v>1.9517795637198621E-2</v>
      </c>
      <c r="H6" s="19">
        <f t="shared" si="1"/>
        <v>1</v>
      </c>
      <c r="I6" s="10"/>
      <c r="J6" s="10"/>
    </row>
    <row r="7" spans="1:15" ht="24.95" customHeight="1" x14ac:dyDescent="0.25">
      <c r="A7" s="97" t="s">
        <v>14</v>
      </c>
      <c r="B7" s="5" t="s">
        <v>29</v>
      </c>
      <c r="C7" s="5">
        <v>11</v>
      </c>
      <c r="D7" s="5">
        <v>77</v>
      </c>
      <c r="E7" s="5">
        <v>61</v>
      </c>
      <c r="F7" s="5">
        <v>13</v>
      </c>
      <c r="G7" s="5">
        <v>8</v>
      </c>
      <c r="H7" s="20">
        <f t="shared" si="1"/>
        <v>170</v>
      </c>
      <c r="I7" s="10"/>
      <c r="J7" s="10"/>
    </row>
    <row r="8" spans="1:15" ht="24.95" customHeight="1" thickBot="1" x14ac:dyDescent="0.3">
      <c r="A8" s="98"/>
      <c r="B8" s="22" t="s">
        <v>16</v>
      </c>
      <c r="C8" s="23">
        <f>C7/$H$7</f>
        <v>6.4705882352941183E-2</v>
      </c>
      <c r="D8" s="23">
        <f t="shared" ref="D8:G8" si="3">D7/$H$7</f>
        <v>0.45294117647058824</v>
      </c>
      <c r="E8" s="23">
        <f t="shared" si="3"/>
        <v>0.35882352941176471</v>
      </c>
      <c r="F8" s="23">
        <f t="shared" si="3"/>
        <v>7.6470588235294124E-2</v>
      </c>
      <c r="G8" s="23">
        <f t="shared" si="3"/>
        <v>4.7058823529411764E-2</v>
      </c>
      <c r="H8" s="25">
        <f>SUM(C8:G8)</f>
        <v>1</v>
      </c>
      <c r="I8" s="10"/>
      <c r="J8" s="10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4" spans="1:15" s="78" customFormat="1" ht="21.75" thickBot="1" x14ac:dyDescent="0.3">
      <c r="A14" s="81" t="s">
        <v>164</v>
      </c>
      <c r="B14" s="81"/>
      <c r="C14" s="81"/>
      <c r="D14" s="81"/>
    </row>
    <row r="15" spans="1:15" ht="31.5" x14ac:dyDescent="0.25">
      <c r="A15" s="56" t="s">
        <v>0</v>
      </c>
      <c r="B15" s="58"/>
      <c r="C15" s="57" t="s">
        <v>165</v>
      </c>
      <c r="D15" s="57" t="s">
        <v>166</v>
      </c>
      <c r="E15" s="57" t="s">
        <v>167</v>
      </c>
      <c r="F15" s="57" t="s">
        <v>168</v>
      </c>
      <c r="G15" s="57" t="s">
        <v>169</v>
      </c>
      <c r="H15" s="57" t="s">
        <v>170</v>
      </c>
      <c r="I15" s="57" t="s">
        <v>171</v>
      </c>
      <c r="J15" s="57" t="s">
        <v>172</v>
      </c>
      <c r="K15" s="57" t="s">
        <v>173</v>
      </c>
      <c r="L15" s="57" t="s">
        <v>174</v>
      </c>
      <c r="M15" s="59" t="s">
        <v>99</v>
      </c>
    </row>
    <row r="16" spans="1:15" ht="24.95" customHeight="1" x14ac:dyDescent="0.25">
      <c r="A16" s="97" t="s">
        <v>12</v>
      </c>
      <c r="B16" s="5" t="s">
        <v>29</v>
      </c>
      <c r="C16" s="5">
        <v>101</v>
      </c>
      <c r="D16" s="5">
        <v>72</v>
      </c>
      <c r="E16" s="5">
        <v>50</v>
      </c>
      <c r="F16" s="5">
        <v>64</v>
      </c>
      <c r="G16" s="5">
        <v>77</v>
      </c>
      <c r="H16" s="5">
        <v>108</v>
      </c>
      <c r="I16" s="5">
        <v>55</v>
      </c>
      <c r="J16" s="5">
        <v>91</v>
      </c>
      <c r="K16" s="5">
        <v>30</v>
      </c>
      <c r="L16" s="5">
        <v>0</v>
      </c>
      <c r="M16" s="20">
        <f>SUM(C16:L16)</f>
        <v>648</v>
      </c>
      <c r="N16" s="10"/>
      <c r="O16" s="10"/>
    </row>
    <row r="17" spans="1:15" ht="24.95" customHeight="1" x14ac:dyDescent="0.25">
      <c r="A17" s="97"/>
      <c r="B17" s="5" t="s">
        <v>16</v>
      </c>
      <c r="C17" s="18">
        <f>C16/$M$16</f>
        <v>0.1558641975308642</v>
      </c>
      <c r="D17" s="18">
        <f t="shared" ref="D17:L17" si="4">D16/$M$16</f>
        <v>0.1111111111111111</v>
      </c>
      <c r="E17" s="18">
        <f t="shared" si="4"/>
        <v>7.716049382716049E-2</v>
      </c>
      <c r="F17" s="18">
        <f t="shared" si="4"/>
        <v>9.8765432098765427E-2</v>
      </c>
      <c r="G17" s="18">
        <f t="shared" si="4"/>
        <v>0.11882716049382716</v>
      </c>
      <c r="H17" s="18">
        <f t="shared" si="4"/>
        <v>0.16666666666666666</v>
      </c>
      <c r="I17" s="18">
        <f t="shared" si="4"/>
        <v>8.4876543209876545E-2</v>
      </c>
      <c r="J17" s="18">
        <f t="shared" si="4"/>
        <v>0.14043209876543211</v>
      </c>
      <c r="K17" s="18">
        <f t="shared" si="4"/>
        <v>4.6296296296296294E-2</v>
      </c>
      <c r="L17" s="18">
        <f t="shared" si="4"/>
        <v>0</v>
      </c>
      <c r="M17" s="19">
        <f t="shared" ref="M17:M21" si="5">SUM(C17:L17)</f>
        <v>1</v>
      </c>
      <c r="N17" s="10"/>
      <c r="O17" s="10"/>
    </row>
    <row r="18" spans="1:15" ht="24.95" customHeight="1" x14ac:dyDescent="0.25">
      <c r="A18" s="97" t="s">
        <v>13</v>
      </c>
      <c r="B18" s="5" t="s">
        <v>29</v>
      </c>
      <c r="C18" s="5">
        <v>229</v>
      </c>
      <c r="D18" s="5">
        <v>216</v>
      </c>
      <c r="E18" s="5">
        <v>93</v>
      </c>
      <c r="F18" s="5">
        <v>87</v>
      </c>
      <c r="G18" s="5">
        <v>87</v>
      </c>
      <c r="H18" s="5">
        <v>134</v>
      </c>
      <c r="I18" s="5">
        <v>55</v>
      </c>
      <c r="J18" s="5">
        <v>91</v>
      </c>
      <c r="K18" s="5">
        <v>38</v>
      </c>
      <c r="L18" s="5">
        <v>3</v>
      </c>
      <c r="M18" s="20">
        <f t="shared" si="5"/>
        <v>1033</v>
      </c>
      <c r="N18" s="10"/>
      <c r="O18" s="10"/>
    </row>
    <row r="19" spans="1:15" ht="24.95" customHeight="1" x14ac:dyDescent="0.25">
      <c r="A19" s="97"/>
      <c r="B19" s="5" t="s">
        <v>16</v>
      </c>
      <c r="C19" s="18">
        <f>C18/$M$18</f>
        <v>0.22168441432720232</v>
      </c>
      <c r="D19" s="18">
        <f t="shared" ref="D19:L19" si="6">D18/$M$18</f>
        <v>0.20909970958373669</v>
      </c>
      <c r="E19" s="18">
        <f t="shared" si="6"/>
        <v>9.0029041626331074E-2</v>
      </c>
      <c r="F19" s="18">
        <f t="shared" si="6"/>
        <v>8.422071636011616E-2</v>
      </c>
      <c r="G19" s="18">
        <f t="shared" si="6"/>
        <v>8.422071636011616E-2</v>
      </c>
      <c r="H19" s="18">
        <f t="shared" si="6"/>
        <v>0.12971926427879962</v>
      </c>
      <c r="I19" s="18">
        <f t="shared" si="6"/>
        <v>5.324298160696999E-2</v>
      </c>
      <c r="J19" s="18">
        <f t="shared" si="6"/>
        <v>8.8092933204259441E-2</v>
      </c>
      <c r="K19" s="18">
        <f t="shared" si="6"/>
        <v>3.6786060019361085E-2</v>
      </c>
      <c r="L19" s="26">
        <f t="shared" si="6"/>
        <v>2.9041626331074541E-3</v>
      </c>
      <c r="M19" s="19">
        <f t="shared" si="5"/>
        <v>1.0000000000000002</v>
      </c>
      <c r="N19" s="10"/>
      <c r="O19" s="10"/>
    </row>
    <row r="20" spans="1:15" ht="24.95" customHeight="1" x14ac:dyDescent="0.25">
      <c r="A20" s="97" t="s">
        <v>14</v>
      </c>
      <c r="B20" s="5" t="s">
        <v>29</v>
      </c>
      <c r="C20" s="5">
        <v>82</v>
      </c>
      <c r="D20" s="5">
        <v>102</v>
      </c>
      <c r="E20" s="5">
        <v>40</v>
      </c>
      <c r="F20" s="5">
        <v>15</v>
      </c>
      <c r="G20" s="5">
        <v>15</v>
      </c>
      <c r="H20" s="5">
        <v>29</v>
      </c>
      <c r="I20" s="5">
        <v>0</v>
      </c>
      <c r="J20" s="5">
        <v>0</v>
      </c>
      <c r="K20" s="5">
        <v>7</v>
      </c>
      <c r="L20" s="5">
        <v>3</v>
      </c>
      <c r="M20" s="20">
        <f t="shared" si="5"/>
        <v>293</v>
      </c>
      <c r="N20" s="10"/>
      <c r="O20" s="10"/>
    </row>
    <row r="21" spans="1:15" ht="24.95" customHeight="1" thickBot="1" x14ac:dyDescent="0.3">
      <c r="A21" s="98"/>
      <c r="B21" s="22" t="s">
        <v>16</v>
      </c>
      <c r="C21" s="23">
        <f>C20/$M$20</f>
        <v>0.27986348122866894</v>
      </c>
      <c r="D21" s="23">
        <f t="shared" ref="D21:L21" si="7">D20/$M$20</f>
        <v>0.34812286689419797</v>
      </c>
      <c r="E21" s="23">
        <f t="shared" si="7"/>
        <v>0.13651877133105803</v>
      </c>
      <c r="F21" s="23">
        <f t="shared" si="7"/>
        <v>5.1194539249146756E-2</v>
      </c>
      <c r="G21" s="23">
        <f t="shared" si="7"/>
        <v>5.1194539249146756E-2</v>
      </c>
      <c r="H21" s="23">
        <f t="shared" si="7"/>
        <v>9.8976109215017066E-2</v>
      </c>
      <c r="I21" s="27">
        <f t="shared" si="7"/>
        <v>0</v>
      </c>
      <c r="J21" s="23">
        <f t="shared" si="7"/>
        <v>0</v>
      </c>
      <c r="K21" s="23">
        <f t="shared" si="7"/>
        <v>2.3890784982935155E-2</v>
      </c>
      <c r="L21" s="27">
        <f t="shared" si="7"/>
        <v>1.0238907849829351E-2</v>
      </c>
      <c r="M21" s="25">
        <f t="shared" si="5"/>
        <v>1</v>
      </c>
      <c r="N21" s="10"/>
      <c r="O21" s="10"/>
    </row>
    <row r="22" spans="1:1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</sheetData>
  <mergeCells count="6">
    <mergeCell ref="A20:A21"/>
    <mergeCell ref="A3:A4"/>
    <mergeCell ref="A5:A6"/>
    <mergeCell ref="A7:A8"/>
    <mergeCell ref="A16:A17"/>
    <mergeCell ref="A18:A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zoomScale="60" zoomScaleNormal="60" workbookViewId="0">
      <selection activeCell="J24" sqref="J24"/>
    </sheetView>
  </sheetViews>
  <sheetFormatPr defaultRowHeight="15.75" x14ac:dyDescent="0.25"/>
  <cols>
    <col min="1" max="2" width="10.625" style="1" customWidth="1"/>
    <col min="3" max="18" width="8.625" style="1" customWidth="1"/>
    <col min="19" max="16384" width="9" style="1"/>
  </cols>
  <sheetData>
    <row r="1" spans="1:20" ht="24.75" thickBot="1" x14ac:dyDescent="0.3">
      <c r="A1" s="116" t="s">
        <v>116</v>
      </c>
      <c r="B1" s="116"/>
      <c r="C1" s="116"/>
      <c r="D1" s="116"/>
      <c r="E1" s="116"/>
      <c r="F1" s="116"/>
    </row>
    <row r="2" spans="1:20" ht="200.1" customHeight="1" x14ac:dyDescent="0.25">
      <c r="A2" s="56" t="s">
        <v>64</v>
      </c>
      <c r="B2" s="58"/>
      <c r="C2" s="75" t="s">
        <v>65</v>
      </c>
      <c r="D2" s="75" t="s">
        <v>66</v>
      </c>
      <c r="E2" s="75" t="s">
        <v>67</v>
      </c>
      <c r="F2" s="75" t="s">
        <v>68</v>
      </c>
      <c r="G2" s="75" t="s">
        <v>69</v>
      </c>
      <c r="H2" s="75" t="s">
        <v>70</v>
      </c>
      <c r="I2" s="75" t="s">
        <v>71</v>
      </c>
      <c r="J2" s="75" t="s">
        <v>73</v>
      </c>
      <c r="K2" s="76" t="s">
        <v>72</v>
      </c>
      <c r="L2" s="75" t="s">
        <v>74</v>
      </c>
      <c r="M2" s="75" t="s">
        <v>75</v>
      </c>
      <c r="N2" s="75" t="s">
        <v>76</v>
      </c>
      <c r="O2" s="75" t="s">
        <v>77</v>
      </c>
      <c r="P2" s="75" t="s">
        <v>78</v>
      </c>
      <c r="Q2" s="75" t="s">
        <v>79</v>
      </c>
      <c r="R2" s="77" t="s">
        <v>11</v>
      </c>
    </row>
    <row r="3" spans="1:20" ht="24.95" customHeight="1" x14ac:dyDescent="0.25">
      <c r="A3" s="97" t="s">
        <v>12</v>
      </c>
      <c r="B3" s="5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0">
        <f>SUM(C3:Q3)</f>
        <v>0</v>
      </c>
      <c r="S3" s="10"/>
      <c r="T3" s="10"/>
    </row>
    <row r="4" spans="1:20" ht="24.95" customHeight="1" x14ac:dyDescent="0.25">
      <c r="A4" s="97"/>
      <c r="B4" s="5" t="s">
        <v>16</v>
      </c>
      <c r="C4" s="18" t="e">
        <f>C3/$R$3</f>
        <v>#DIV/0!</v>
      </c>
      <c r="D4" s="18" t="e">
        <f t="shared" ref="D4:Q4" si="0">D3/$R$3</f>
        <v>#DIV/0!</v>
      </c>
      <c r="E4" s="26" t="e">
        <f t="shared" si="0"/>
        <v>#DIV/0!</v>
      </c>
      <c r="F4" s="26" t="e">
        <f t="shared" si="0"/>
        <v>#DIV/0!</v>
      </c>
      <c r="G4" s="26" t="e">
        <f t="shared" si="0"/>
        <v>#DIV/0!</v>
      </c>
      <c r="H4" s="26" t="e">
        <f t="shared" si="0"/>
        <v>#DIV/0!</v>
      </c>
      <c r="I4" s="26" t="e">
        <f t="shared" si="0"/>
        <v>#DIV/0!</v>
      </c>
      <c r="J4" s="26" t="e">
        <f t="shared" si="0"/>
        <v>#DIV/0!</v>
      </c>
      <c r="K4" s="26" t="e">
        <f t="shared" si="0"/>
        <v>#DIV/0!</v>
      </c>
      <c r="L4" s="26" t="e">
        <f t="shared" si="0"/>
        <v>#DIV/0!</v>
      </c>
      <c r="M4" s="18" t="e">
        <f t="shared" si="0"/>
        <v>#DIV/0!</v>
      </c>
      <c r="N4" s="26" t="e">
        <f t="shared" si="0"/>
        <v>#DIV/0!</v>
      </c>
      <c r="O4" s="26" t="e">
        <f t="shared" si="0"/>
        <v>#DIV/0!</v>
      </c>
      <c r="P4" s="26" t="e">
        <f t="shared" si="0"/>
        <v>#DIV/0!</v>
      </c>
      <c r="Q4" s="26" t="e">
        <f t="shared" si="0"/>
        <v>#DIV/0!</v>
      </c>
      <c r="R4" s="19" t="e">
        <f t="shared" ref="R4:R8" si="1">SUM(C4:Q4)</f>
        <v>#DIV/0!</v>
      </c>
      <c r="S4" s="10"/>
      <c r="T4" s="10"/>
    </row>
    <row r="5" spans="1:20" ht="24.95" customHeight="1" x14ac:dyDescent="0.25">
      <c r="A5" s="97" t="s">
        <v>13</v>
      </c>
      <c r="B5" s="5" t="s">
        <v>29</v>
      </c>
      <c r="C5" s="5"/>
      <c r="D5" s="5"/>
      <c r="E5" s="5"/>
      <c r="F5" s="5">
        <v>8</v>
      </c>
      <c r="G5" s="5"/>
      <c r="H5" s="5"/>
      <c r="I5" s="5"/>
      <c r="J5" s="5">
        <v>3</v>
      </c>
      <c r="K5" s="5">
        <v>7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8</v>
      </c>
      <c r="R5" s="20">
        <f t="shared" si="1"/>
        <v>27</v>
      </c>
      <c r="S5" s="10"/>
      <c r="T5" s="10"/>
    </row>
    <row r="6" spans="1:20" ht="24.95" customHeight="1" x14ac:dyDescent="0.25">
      <c r="A6" s="97"/>
      <c r="B6" s="5" t="s">
        <v>16</v>
      </c>
      <c r="C6" s="18">
        <f>C5/$R$5</f>
        <v>0</v>
      </c>
      <c r="D6" s="18">
        <f t="shared" ref="D6:Q6" si="2">D5/$R$5</f>
        <v>0</v>
      </c>
      <c r="E6" s="18">
        <f t="shared" si="2"/>
        <v>0</v>
      </c>
      <c r="F6" s="26">
        <f t="shared" si="2"/>
        <v>0.29629629629629628</v>
      </c>
      <c r="G6" s="26">
        <f t="shared" si="2"/>
        <v>0</v>
      </c>
      <c r="H6" s="18">
        <f t="shared" si="2"/>
        <v>0</v>
      </c>
      <c r="I6" s="26">
        <f t="shared" si="2"/>
        <v>0</v>
      </c>
      <c r="J6" s="18">
        <f t="shared" si="2"/>
        <v>0.1111111111111111</v>
      </c>
      <c r="K6" s="18">
        <f t="shared" si="2"/>
        <v>0.25925925925925924</v>
      </c>
      <c r="L6" s="18">
        <f t="shared" si="2"/>
        <v>0</v>
      </c>
      <c r="M6" s="26">
        <f t="shared" si="2"/>
        <v>3.7037037037037035E-2</v>
      </c>
      <c r="N6" s="18">
        <f t="shared" si="2"/>
        <v>0</v>
      </c>
      <c r="O6" s="18">
        <f t="shared" si="2"/>
        <v>0</v>
      </c>
      <c r="P6" s="26">
        <f t="shared" si="2"/>
        <v>0</v>
      </c>
      <c r="Q6" s="18">
        <f t="shared" si="2"/>
        <v>0.29629629629629628</v>
      </c>
      <c r="R6" s="19">
        <f t="shared" si="1"/>
        <v>1</v>
      </c>
      <c r="S6" s="10"/>
      <c r="T6" s="10"/>
    </row>
    <row r="7" spans="1:20" ht="24.95" customHeight="1" x14ac:dyDescent="0.25">
      <c r="A7" s="97" t="s">
        <v>14</v>
      </c>
      <c r="B7" s="5" t="s">
        <v>29</v>
      </c>
      <c r="C7" s="5"/>
      <c r="D7" s="5"/>
      <c r="E7" s="5"/>
      <c r="F7" s="5">
        <v>1</v>
      </c>
      <c r="G7" s="5"/>
      <c r="H7" s="5"/>
      <c r="I7" s="5"/>
      <c r="J7" s="5">
        <v>1</v>
      </c>
      <c r="K7" s="5">
        <v>3</v>
      </c>
      <c r="L7" s="5">
        <v>0</v>
      </c>
      <c r="M7" s="5">
        <v>3</v>
      </c>
      <c r="N7" s="5"/>
      <c r="O7" s="5"/>
      <c r="P7" s="5"/>
      <c r="Q7" s="5">
        <v>9</v>
      </c>
      <c r="R7" s="20">
        <f t="shared" si="1"/>
        <v>17</v>
      </c>
      <c r="S7" s="10"/>
      <c r="T7" s="10"/>
    </row>
    <row r="8" spans="1:20" ht="24.95" customHeight="1" thickBot="1" x14ac:dyDescent="0.3">
      <c r="A8" s="98"/>
      <c r="B8" s="22" t="s">
        <v>16</v>
      </c>
      <c r="C8" s="27">
        <f>C7/$R$7</f>
        <v>0</v>
      </c>
      <c r="D8" s="27">
        <f t="shared" ref="D8:Q8" si="3">D7/$R$7</f>
        <v>0</v>
      </c>
      <c r="E8" s="27">
        <f t="shared" si="3"/>
        <v>0</v>
      </c>
      <c r="F8" s="27">
        <f t="shared" si="3"/>
        <v>5.8823529411764705E-2</v>
      </c>
      <c r="G8" s="27">
        <f t="shared" si="3"/>
        <v>0</v>
      </c>
      <c r="H8" s="27">
        <f t="shared" si="3"/>
        <v>0</v>
      </c>
      <c r="I8" s="27">
        <f t="shared" si="3"/>
        <v>0</v>
      </c>
      <c r="J8" s="27">
        <f t="shared" si="3"/>
        <v>5.8823529411764705E-2</v>
      </c>
      <c r="K8" s="27">
        <f t="shared" si="3"/>
        <v>0.17647058823529413</v>
      </c>
      <c r="L8" s="27">
        <f t="shared" si="3"/>
        <v>0</v>
      </c>
      <c r="M8" s="27">
        <f t="shared" si="3"/>
        <v>0.17647058823529413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0.52941176470588236</v>
      </c>
      <c r="R8" s="25">
        <f t="shared" si="1"/>
        <v>1</v>
      </c>
      <c r="S8" s="10"/>
      <c r="T8" s="10"/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</sheetData>
  <mergeCells count="4">
    <mergeCell ref="A3:A4"/>
    <mergeCell ref="A5:A6"/>
    <mergeCell ref="A7:A8"/>
    <mergeCell ref="A1:F1"/>
  </mergeCells>
  <phoneticPr fontId="1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10</vt:i4>
      </vt:variant>
    </vt:vector>
  </HeadingPairs>
  <TitlesOfParts>
    <vt:vector size="20" baseType="lpstr">
      <vt:lpstr>一、全校問卷回收狀況</vt:lpstr>
      <vt:lpstr>二、各學制與系所回收狀況</vt:lpstr>
      <vt:lpstr>一、畢業後現況</vt:lpstr>
      <vt:lpstr>二、任職機構性質</vt:lpstr>
      <vt:lpstr>三、工作職業類型</vt:lpstr>
      <vt:lpstr>四、任職工作地點</vt:lpstr>
      <vt:lpstr>五、工作平均每月收入</vt:lpstr>
      <vt:lpstr>六、相符程度七、學習經驗</vt:lpstr>
      <vt:lpstr>八、目前未就業原因(不含家管)</vt:lpstr>
      <vt:lpstr>九、學生能力有幫助</vt:lpstr>
      <vt:lpstr>一、全校問卷回收狀況!Print_Area</vt:lpstr>
      <vt:lpstr>一、畢業後現況!Print_Area</vt:lpstr>
      <vt:lpstr>九、學生能力有幫助!Print_Area</vt:lpstr>
      <vt:lpstr>二、任職機構性質!Print_Area</vt:lpstr>
      <vt:lpstr>二、各學制與系所回收狀況!Print_Area</vt:lpstr>
      <vt:lpstr>'八、目前未就業原因(不含家管)'!Print_Area</vt:lpstr>
      <vt:lpstr>三、工作職業類型!Print_Area</vt:lpstr>
      <vt:lpstr>五、工作平均每月收入!Print_Area</vt:lpstr>
      <vt:lpstr>六、相符程度七、學習經驗!Print_Area</vt:lpstr>
      <vt:lpstr>四、任職工作地點!Print_Area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黃思瑄</dc:creator>
  <cp:lastModifiedBy>黃思瑄</cp:lastModifiedBy>
  <cp:lastPrinted>2018-05-18T06:23:44Z</cp:lastPrinted>
  <dcterms:created xsi:type="dcterms:W3CDTF">2017-01-13T12:11:29Z</dcterms:created>
  <dcterms:modified xsi:type="dcterms:W3CDTF">2018-12-28T01:39:42Z</dcterms:modified>
</cp:coreProperties>
</file>