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0就輔組\內部\..台北校區專用\00升學與就業(畢業流向調查)\教育部 畢業流向調查\108\06 校務資訊公開\"/>
    </mc:Choice>
  </mc:AlternateContent>
  <bookViews>
    <workbookView xWindow="0" yWindow="0" windowWidth="21555" windowHeight="3390" tabRatio="954" firstSheet="5" activeTab="8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、相符程度七、學習經驗" sheetId="9" r:id="rId8"/>
    <sheet name="八、目前未就業原因(不含家管)" sheetId="11" r:id="rId9"/>
  </sheets>
  <definedNames>
    <definedName name="_xlnm.Print_Area" localSheetId="0">一、全校問卷回收狀況!$A$1:$E$6</definedName>
    <definedName name="_xlnm.Print_Area" localSheetId="2">一、畢業後現況!$A$1:$J$10</definedName>
    <definedName name="_xlnm.Print_Area" localSheetId="3">二、任職機構性質!$A$1:$K$17</definedName>
    <definedName name="_xlnm.Print_Area" localSheetId="1">二、各學制與系所回收狀況!$A$1:$F$26</definedName>
    <definedName name="_xlnm.Print_Area" localSheetId="8">'八、目前未就業原因(不含家管)'!$A$1:$R$8</definedName>
    <definedName name="_xlnm.Print_Area" localSheetId="4">三、工作職業類型!$A$1:$S$9</definedName>
    <definedName name="_xlnm.Print_Area" localSheetId="6">五、工作平均每月收入!$A$1:$K$15</definedName>
    <definedName name="_xlnm.Print_Area" localSheetId="7">六、相符程度七、學習經驗!$A$1:$M$21</definedName>
    <definedName name="_xlnm.Print_Area" localSheetId="5">四、任職工作地點!$A$1:$N$22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8" l="1"/>
  <c r="F15" i="3" l="1"/>
  <c r="F16" i="3"/>
  <c r="D4" i="2" l="1"/>
  <c r="D5" i="2"/>
  <c r="D3" i="2"/>
  <c r="J12" i="8" l="1"/>
  <c r="C13" i="8" s="1"/>
  <c r="C9" i="4"/>
  <c r="D9" i="4"/>
  <c r="E9" i="4"/>
  <c r="B6" i="2" l="1"/>
  <c r="C26" i="3" l="1"/>
  <c r="D26" i="3"/>
  <c r="E26" i="3"/>
  <c r="K19" i="7" l="1"/>
  <c r="K21" i="7"/>
  <c r="K17" i="7"/>
  <c r="S4" i="6"/>
  <c r="J5" i="4"/>
  <c r="F9" i="4"/>
  <c r="G9" i="4"/>
  <c r="H9" i="4"/>
  <c r="I9" i="4"/>
  <c r="J9" i="4" l="1"/>
  <c r="F25" i="3"/>
  <c r="F9" i="3"/>
  <c r="E3" i="2"/>
  <c r="R5" i="11" l="1"/>
  <c r="R7" i="11"/>
  <c r="D8" i="11" s="1"/>
  <c r="R3" i="11"/>
  <c r="F4" i="11" s="1"/>
  <c r="M16" i="9"/>
  <c r="D17" i="9" s="1"/>
  <c r="M18" i="9"/>
  <c r="E19" i="9" s="1"/>
  <c r="M20" i="9"/>
  <c r="G21" i="9" s="1"/>
  <c r="H5" i="9"/>
  <c r="G6" i="9" s="1"/>
  <c r="H7" i="9"/>
  <c r="G8" i="9" s="1"/>
  <c r="H3" i="9"/>
  <c r="F4" i="9" s="1"/>
  <c r="J14" i="8"/>
  <c r="D8" i="8" s="1"/>
  <c r="M8" i="7"/>
  <c r="E18" i="7"/>
  <c r="G18" i="7"/>
  <c r="F11" i="7"/>
  <c r="L11" i="7"/>
  <c r="J4" i="7"/>
  <c r="F20" i="7"/>
  <c r="D22" i="7"/>
  <c r="S6" i="6"/>
  <c r="S8" i="6"/>
  <c r="G9" i="6" s="1"/>
  <c r="G5" i="6"/>
  <c r="J14" i="5"/>
  <c r="J16" i="5"/>
  <c r="J12" i="5"/>
  <c r="J6" i="5"/>
  <c r="J8" i="5"/>
  <c r="J4" i="5"/>
  <c r="G11" i="8" l="1"/>
  <c r="G6" i="8"/>
  <c r="K6" i="8"/>
  <c r="F4" i="8"/>
  <c r="J4" i="8"/>
  <c r="K4" i="8"/>
  <c r="E6" i="8"/>
  <c r="I6" i="8"/>
  <c r="D4" i="8"/>
  <c r="H4" i="8"/>
  <c r="C4" i="8"/>
  <c r="D6" i="8"/>
  <c r="H6" i="8"/>
  <c r="C6" i="8"/>
  <c r="G4" i="8"/>
  <c r="F6" i="8"/>
  <c r="J6" i="8"/>
  <c r="E4" i="8"/>
  <c r="I4" i="8"/>
  <c r="C4" i="11"/>
  <c r="E6" i="11"/>
  <c r="G7" i="6"/>
  <c r="C11" i="8"/>
  <c r="F11" i="8"/>
  <c r="I11" i="8"/>
  <c r="E11" i="8"/>
  <c r="H11" i="8"/>
  <c r="D11" i="8"/>
  <c r="C8" i="9"/>
  <c r="C6" i="9"/>
  <c r="D4" i="9"/>
  <c r="E4" i="9"/>
  <c r="C4" i="9"/>
  <c r="G4" i="9"/>
  <c r="I8" i="7"/>
  <c r="E8" i="7"/>
  <c r="K15" i="7"/>
  <c r="G15" i="7"/>
  <c r="C22" i="7"/>
  <c r="G22" i="7"/>
  <c r="L8" i="7"/>
  <c r="H8" i="7"/>
  <c r="D8" i="7"/>
  <c r="J15" i="7"/>
  <c r="F15" i="7"/>
  <c r="J22" i="7"/>
  <c r="F22" i="7"/>
  <c r="C8" i="7"/>
  <c r="K8" i="7"/>
  <c r="G8" i="7"/>
  <c r="C15" i="7"/>
  <c r="I15" i="7"/>
  <c r="E15" i="7"/>
  <c r="I22" i="7"/>
  <c r="E22" i="7"/>
  <c r="N8" i="7"/>
  <c r="J8" i="7"/>
  <c r="F8" i="7"/>
  <c r="L15" i="7"/>
  <c r="H15" i="7"/>
  <c r="D15" i="7"/>
  <c r="H22" i="7"/>
  <c r="H6" i="7"/>
  <c r="C6" i="7"/>
  <c r="K6" i="7"/>
  <c r="G6" i="7"/>
  <c r="C13" i="7"/>
  <c r="I13" i="7"/>
  <c r="E13" i="7"/>
  <c r="I20" i="7"/>
  <c r="E20" i="7"/>
  <c r="N6" i="7"/>
  <c r="J6" i="7"/>
  <c r="F6" i="7"/>
  <c r="L13" i="7"/>
  <c r="H13" i="7"/>
  <c r="D13" i="7"/>
  <c r="H20" i="7"/>
  <c r="D20" i="7"/>
  <c r="M6" i="7"/>
  <c r="I6" i="7"/>
  <c r="E6" i="7"/>
  <c r="K13" i="7"/>
  <c r="G13" i="7"/>
  <c r="C20" i="7"/>
  <c r="G20" i="7"/>
  <c r="L6" i="7"/>
  <c r="D6" i="7"/>
  <c r="J13" i="7"/>
  <c r="F13" i="7"/>
  <c r="J20" i="7"/>
  <c r="N4" i="7"/>
  <c r="H4" i="7"/>
  <c r="K11" i="7"/>
  <c r="D11" i="7"/>
  <c r="M4" i="7"/>
  <c r="F4" i="7"/>
  <c r="J11" i="7"/>
  <c r="J18" i="7"/>
  <c r="L4" i="7"/>
  <c r="E4" i="7"/>
  <c r="G11" i="7"/>
  <c r="H18" i="7"/>
  <c r="D18" i="7"/>
  <c r="I4" i="7"/>
  <c r="D4" i="7"/>
  <c r="H11" i="7"/>
  <c r="C18" i="7"/>
  <c r="F18" i="7"/>
  <c r="L7" i="6"/>
  <c r="E7" i="6"/>
  <c r="P7" i="6"/>
  <c r="D7" i="6"/>
  <c r="K7" i="6"/>
  <c r="Q7" i="6"/>
  <c r="I7" i="6"/>
  <c r="O7" i="6"/>
  <c r="C7" i="6"/>
  <c r="M7" i="6"/>
  <c r="H7" i="6"/>
  <c r="M5" i="6"/>
  <c r="Q5" i="6"/>
  <c r="O5" i="6"/>
  <c r="C5" i="6"/>
  <c r="I5" i="6"/>
  <c r="E5" i="6"/>
  <c r="R9" i="6"/>
  <c r="N9" i="6"/>
  <c r="J9" i="6"/>
  <c r="F9" i="6"/>
  <c r="Q9" i="6"/>
  <c r="M9" i="6"/>
  <c r="I9" i="6"/>
  <c r="E9" i="6"/>
  <c r="P9" i="6"/>
  <c r="H9" i="6"/>
  <c r="D9" i="6"/>
  <c r="L9" i="6"/>
  <c r="C9" i="6"/>
  <c r="O9" i="6"/>
  <c r="K9" i="6"/>
  <c r="R7" i="6"/>
  <c r="N7" i="6"/>
  <c r="J7" i="6"/>
  <c r="F7" i="6"/>
  <c r="R5" i="6"/>
  <c r="N5" i="6"/>
  <c r="J5" i="6"/>
  <c r="F5" i="6"/>
  <c r="P5" i="6"/>
  <c r="L5" i="6"/>
  <c r="H5" i="6"/>
  <c r="D5" i="6"/>
  <c r="K5" i="6"/>
  <c r="K12" i="5"/>
  <c r="D13" i="5" s="1"/>
  <c r="F8" i="11"/>
  <c r="M8" i="11"/>
  <c r="N8" i="11"/>
  <c r="C8" i="11"/>
  <c r="J8" i="11"/>
  <c r="Q8" i="11"/>
  <c r="I8" i="11"/>
  <c r="O8" i="11"/>
  <c r="K8" i="11"/>
  <c r="G8" i="11"/>
  <c r="E8" i="11"/>
  <c r="P8" i="11"/>
  <c r="L8" i="11"/>
  <c r="H8" i="11"/>
  <c r="O6" i="11"/>
  <c r="G6" i="11"/>
  <c r="Q6" i="11"/>
  <c r="P6" i="11"/>
  <c r="L6" i="11"/>
  <c r="H6" i="11"/>
  <c r="D6" i="11"/>
  <c r="K6" i="11"/>
  <c r="C6" i="11"/>
  <c r="N6" i="11"/>
  <c r="J6" i="11"/>
  <c r="F6" i="11"/>
  <c r="M6" i="11"/>
  <c r="I6" i="11"/>
  <c r="M4" i="11"/>
  <c r="P4" i="11"/>
  <c r="L4" i="11"/>
  <c r="G4" i="11"/>
  <c r="O4" i="11"/>
  <c r="K4" i="11"/>
  <c r="E4" i="11"/>
  <c r="Q4" i="11"/>
  <c r="H4" i="11"/>
  <c r="N4" i="11"/>
  <c r="I4" i="11"/>
  <c r="D4" i="11"/>
  <c r="J4" i="11"/>
  <c r="L21" i="9"/>
  <c r="H21" i="9"/>
  <c r="D21" i="9"/>
  <c r="J21" i="9"/>
  <c r="F21" i="9"/>
  <c r="C21" i="9"/>
  <c r="I21" i="9"/>
  <c r="E21" i="9"/>
  <c r="K21" i="9"/>
  <c r="G19" i="9"/>
  <c r="K19" i="9"/>
  <c r="L19" i="9"/>
  <c r="H19" i="9"/>
  <c r="D19" i="9"/>
  <c r="J19" i="9"/>
  <c r="F19" i="9"/>
  <c r="C19" i="9"/>
  <c r="I19" i="9"/>
  <c r="K17" i="9"/>
  <c r="G17" i="9"/>
  <c r="J17" i="9"/>
  <c r="F17" i="9"/>
  <c r="C17" i="9"/>
  <c r="I17" i="9"/>
  <c r="E17" i="9"/>
  <c r="L17" i="9"/>
  <c r="H17" i="9"/>
  <c r="F8" i="9"/>
  <c r="E8" i="9"/>
  <c r="D8" i="9"/>
  <c r="E6" i="9"/>
  <c r="F6" i="9"/>
  <c r="D6" i="9"/>
  <c r="E15" i="8"/>
  <c r="I15" i="8"/>
  <c r="J8" i="8"/>
  <c r="F8" i="8"/>
  <c r="C15" i="8"/>
  <c r="F15" i="8"/>
  <c r="K8" i="8"/>
  <c r="G8" i="8"/>
  <c r="H15" i="8"/>
  <c r="D15" i="8"/>
  <c r="I8" i="8"/>
  <c r="E8" i="8"/>
  <c r="G15" i="8"/>
  <c r="C8" i="8"/>
  <c r="H8" i="8"/>
  <c r="I13" i="8"/>
  <c r="E13" i="8"/>
  <c r="G13" i="8"/>
  <c r="F13" i="8"/>
  <c r="H13" i="8"/>
  <c r="D13" i="8"/>
  <c r="C4" i="7"/>
  <c r="K4" i="7"/>
  <c r="G4" i="7"/>
  <c r="C11" i="7"/>
  <c r="I11" i="7"/>
  <c r="E11" i="7"/>
  <c r="I18" i="7"/>
  <c r="K16" i="5"/>
  <c r="K14" i="5"/>
  <c r="F4" i="3"/>
  <c r="F5" i="3"/>
  <c r="F6" i="3"/>
  <c r="F7" i="3"/>
  <c r="F8" i="3"/>
  <c r="F10" i="3"/>
  <c r="F11" i="3"/>
  <c r="F12" i="3"/>
  <c r="F13" i="3"/>
  <c r="F14" i="3"/>
  <c r="F17" i="3"/>
  <c r="F18" i="3"/>
  <c r="F19" i="3"/>
  <c r="F20" i="3"/>
  <c r="F21" i="3"/>
  <c r="F22" i="3"/>
  <c r="F23" i="3"/>
  <c r="F24" i="3"/>
  <c r="F3" i="3"/>
  <c r="K22" i="7" l="1"/>
  <c r="J11" i="8"/>
  <c r="H8" i="9"/>
  <c r="H4" i="9"/>
  <c r="K20" i="7"/>
  <c r="K18" i="7"/>
  <c r="S9" i="6"/>
  <c r="S7" i="6"/>
  <c r="S5" i="6"/>
  <c r="C13" i="5"/>
  <c r="E5" i="5"/>
  <c r="I13" i="5"/>
  <c r="H13" i="5"/>
  <c r="C5" i="5"/>
  <c r="F13" i="5"/>
  <c r="E13" i="5"/>
  <c r="G13" i="5"/>
  <c r="H5" i="5"/>
  <c r="I5" i="5"/>
  <c r="F5" i="5"/>
  <c r="D5" i="5"/>
  <c r="G5" i="5"/>
  <c r="F26" i="3"/>
  <c r="D17" i="5"/>
  <c r="H17" i="5"/>
  <c r="E9" i="5"/>
  <c r="I9" i="5"/>
  <c r="C17" i="5"/>
  <c r="E17" i="5"/>
  <c r="I17" i="5"/>
  <c r="F9" i="5"/>
  <c r="C9" i="5"/>
  <c r="F17" i="5"/>
  <c r="G17" i="5"/>
  <c r="D9" i="5"/>
  <c r="H9" i="5"/>
  <c r="G9" i="5"/>
  <c r="F15" i="5"/>
  <c r="C15" i="5"/>
  <c r="G7" i="5"/>
  <c r="E7" i="5"/>
  <c r="G15" i="5"/>
  <c r="D7" i="5"/>
  <c r="H7" i="5"/>
  <c r="H15" i="5"/>
  <c r="E15" i="5"/>
  <c r="I15" i="5"/>
  <c r="F7" i="5"/>
  <c r="C7" i="5"/>
  <c r="D15" i="5"/>
  <c r="I7" i="5"/>
  <c r="R8" i="11"/>
  <c r="R6" i="11"/>
  <c r="R4" i="11"/>
  <c r="M21" i="9"/>
  <c r="M19" i="9"/>
  <c r="M17" i="9"/>
  <c r="H6" i="9"/>
  <c r="J15" i="8"/>
  <c r="J5" i="5" l="1"/>
  <c r="J13" i="5"/>
  <c r="G10" i="4"/>
  <c r="I10" i="4"/>
  <c r="H10" i="4"/>
  <c r="C10" i="4"/>
  <c r="E10" i="4"/>
  <c r="F10" i="4"/>
  <c r="D10" i="4"/>
  <c r="J9" i="5"/>
  <c r="J7" i="5"/>
  <c r="J15" i="5"/>
  <c r="J17" i="5"/>
  <c r="C6" i="2"/>
  <c r="D6" i="2" s="1"/>
  <c r="E4" i="2"/>
  <c r="E5" i="2"/>
  <c r="K13" i="5" l="1"/>
  <c r="K15" i="5"/>
  <c r="K17" i="5"/>
  <c r="E6" i="2"/>
  <c r="J10" i="4"/>
  <c r="J7" i="4"/>
  <c r="C8" i="4" s="1"/>
  <c r="J3" i="4"/>
  <c r="H4" i="4" l="1"/>
  <c r="I4" i="4"/>
  <c r="I8" i="4"/>
  <c r="H8" i="4"/>
  <c r="H6" i="4"/>
  <c r="I6" i="4"/>
  <c r="E8" i="4"/>
  <c r="F8" i="4"/>
  <c r="D8" i="4"/>
  <c r="G8" i="4"/>
  <c r="G6" i="4"/>
  <c r="E6" i="4"/>
  <c r="D6" i="4"/>
  <c r="C6" i="4"/>
  <c r="F6" i="4"/>
  <c r="G4" i="4"/>
  <c r="E4" i="4"/>
  <c r="D4" i="4"/>
  <c r="C4" i="4"/>
  <c r="F4" i="4"/>
  <c r="J4" i="4" l="1"/>
  <c r="J8" i="4"/>
  <c r="J6" i="4"/>
  <c r="J13" i="8"/>
</calcChain>
</file>

<file path=xl/sharedStrings.xml><?xml version="1.0" encoding="utf-8"?>
<sst xmlns="http://schemas.openxmlformats.org/spreadsheetml/2006/main" count="300" uniqueCount="166">
  <si>
    <t>建築營造類</t>
    <phoneticPr fontId="1" type="noConversion"/>
  </si>
  <si>
    <t>科學、技術、工程、數學類</t>
    <phoneticPr fontId="1" type="noConversion"/>
  </si>
  <si>
    <t>物流運輸類</t>
    <phoneticPr fontId="1" type="noConversion"/>
  </si>
  <si>
    <t>天然資源、食品與農業類</t>
    <phoneticPr fontId="1" type="noConversion"/>
  </si>
  <si>
    <t>藝文與影音傳播類</t>
    <phoneticPr fontId="1" type="noConversion"/>
  </si>
  <si>
    <t>資訊科技類</t>
    <phoneticPr fontId="1" type="noConversion"/>
  </si>
  <si>
    <t>企業經營管理類</t>
    <phoneticPr fontId="1" type="noConversion"/>
  </si>
  <si>
    <t>政府公共事務類</t>
    <phoneticPr fontId="1" type="noConversion"/>
  </si>
  <si>
    <t>教育與訓練類</t>
    <phoneticPr fontId="1" type="noConversion"/>
  </si>
  <si>
    <t>個人及社會服務類</t>
    <phoneticPr fontId="1" type="noConversion"/>
  </si>
  <si>
    <t>休閒與觀光旅遊類</t>
    <phoneticPr fontId="1" type="noConversion"/>
  </si>
  <si>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</si>
  <si>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</si>
  <si>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</si>
  <si>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</si>
  <si>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</si>
  <si>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</si>
  <si>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</si>
  <si>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</si>
  <si>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</si>
  <si>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</si>
  <si>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</si>
  <si>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</si>
  <si>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</si>
  <si>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</si>
  <si>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</si>
  <si>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</si>
  <si>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</si>
  <si>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</si>
  <si>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</si>
  <si>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</si>
  <si>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</si>
  <si>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</si>
  <si>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</si>
  <si>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</si>
  <si>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</si>
  <si>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</si>
  <si>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</si>
  <si>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學制</t>
    <phoneticPr fontId="1" type="noConversion"/>
  </si>
  <si>
    <t>製造類</t>
    <phoneticPr fontId="1" type="noConversion"/>
  </si>
  <si>
    <t>醫療保健類</t>
    <phoneticPr fontId="1" type="noConversion"/>
  </si>
  <si>
    <t>金融財務類</t>
    <phoneticPr fontId="1" type="noConversion"/>
  </si>
  <si>
    <t>行銷與銷售類</t>
    <phoneticPr fontId="1" type="noConversion"/>
  </si>
  <si>
    <t>司法、法律與公共安全類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</si>
  <si>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</si>
  <si>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</si>
  <si>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</si>
  <si>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</si>
  <si>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</si>
  <si>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</si>
  <si>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</si>
  <si>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</si>
  <si>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</si>
  <si>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</si>
  <si>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</si>
  <si>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</si>
  <si>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</si>
  <si>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</si>
  <si>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</si>
  <si>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</si>
  <si>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</si>
  <si>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</si>
  <si>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</si>
  <si>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</si>
  <si>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</si>
  <si>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</si>
  <si>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</si>
  <si>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</si>
  <si>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</si>
  <si>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</si>
  <si>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</si>
  <si>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</si>
  <si>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</si>
  <si>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</si>
  <si>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</si>
  <si>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20,000元以下</t>
    <phoneticPr fontId="1" type="noConversion"/>
  </si>
  <si>
    <t>20,001
~
22,000
元</t>
    <phoneticPr fontId="1" type="noConversion"/>
  </si>
  <si>
    <t>22,001
~
25,000
元</t>
    <phoneticPr fontId="1" type="noConversion"/>
  </si>
  <si>
    <t>25,001
~
28,000
元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</si>
  <si>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</si>
  <si>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</si>
  <si>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</si>
  <si>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</si>
  <si>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40,001
~
45,000
元</t>
    <phoneticPr fontId="1" type="noConversion"/>
  </si>
  <si>
    <t>45,001
~
50,000
元</t>
    <phoneticPr fontId="1" type="noConversion"/>
  </si>
  <si>
    <t>50,001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</si>
  <si>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</si>
  <si>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</si>
  <si>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~
70,000
元</t>
    <phoneticPr fontId="1" type="noConversion"/>
  </si>
  <si>
    <t>非常相符</t>
    <phoneticPr fontId="1" type="noConversion"/>
  </si>
  <si>
    <t>相符</t>
    <phoneticPr fontId="1" type="noConversion"/>
  </si>
  <si>
    <t>普通</t>
    <phoneticPr fontId="1" type="noConversion"/>
  </si>
  <si>
    <t>不相符</t>
    <phoneticPr fontId="1" type="noConversion"/>
  </si>
  <si>
    <t>非常不相符</t>
    <phoneticPr fontId="1" type="noConversion"/>
  </si>
  <si>
    <t>專業知識、知能傳授</t>
    <phoneticPr fontId="1" type="noConversion"/>
  </si>
  <si>
    <t>同學及老師人脈</t>
    <phoneticPr fontId="1" type="noConversion"/>
  </si>
  <si>
    <t>課程實務/實作活動</t>
    <phoneticPr fontId="1" type="noConversion"/>
  </si>
  <si>
    <t>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</si>
  <si>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</si>
  <si>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</si>
  <si>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</si>
  <si>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</si>
  <si>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研究或教學助理</t>
    <phoneticPr fontId="1" type="noConversion"/>
  </si>
  <si>
    <t>其他訓練</t>
    <phoneticPr fontId="1" type="noConversion"/>
  </si>
  <si>
    <t>學制</t>
    <phoneticPr fontId="1" type="noConversion"/>
  </si>
  <si>
    <t>在升學中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</si>
  <si>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</si>
  <si>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</si>
  <si>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</si>
  <si>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</si>
  <si>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</si>
  <si>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</si>
  <si>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</si>
  <si>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</si>
  <si>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</si>
  <si>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</si>
  <si>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</si>
  <si>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</si>
  <si>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</si>
  <si>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其他(含不想找工作)</t>
    <phoneticPr fontId="1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</si>
  <si>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</si>
  <si>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</si>
  <si>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</si>
  <si>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企管科</t>
    <phoneticPr fontId="5" type="noConversion"/>
  </si>
  <si>
    <t>動畫科</t>
    <phoneticPr fontId="5" type="noConversion"/>
  </si>
  <si>
    <t>企業管理學系</t>
    <phoneticPr fontId="5" type="noConversion"/>
  </si>
  <si>
    <t>休閒管理學系</t>
    <phoneticPr fontId="5" type="noConversion"/>
  </si>
  <si>
    <t>資訊傳播學系</t>
    <phoneticPr fontId="5" type="noConversion"/>
  </si>
  <si>
    <t>數位應用學系</t>
    <phoneticPr fontId="5" type="noConversion"/>
  </si>
  <si>
    <t>餐飲管理學系</t>
    <phoneticPr fontId="5" type="noConversion"/>
  </si>
  <si>
    <t>應用外語系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</si>
  <si>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</si>
  <si>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</si>
  <si>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</si>
  <si>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</si>
  <si>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出國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</si>
  <si>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</si>
  <si>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</si>
  <si>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</si>
  <si>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70,001
元以上</t>
    <phoneticPr fontId="1" type="noConversion"/>
  </si>
  <si>
    <t>全職工作</t>
    <phoneticPr fontId="1" type="noConversion"/>
  </si>
  <si>
    <t>兼職工作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</si>
  <si>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</si>
  <si>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</si>
  <si>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</si>
  <si>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</si>
  <si>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三、工作職業類型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</si>
  <si>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</si>
  <si>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</si>
  <si>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六、相符程度</t>
    <phoneticPr fontId="1" type="noConversion"/>
  </si>
  <si>
    <t>七、學習經驗</t>
    <phoneticPr fontId="1" type="noConversion"/>
  </si>
  <si>
    <t>八、目前未就業原因(不含家管)</t>
    <phoneticPr fontId="1" type="noConversion"/>
  </si>
  <si>
    <t>高齡社會健康管理科</t>
    <phoneticPr fontId="1" type="noConversion"/>
  </si>
  <si>
    <t>視光科</t>
    <phoneticPr fontId="1" type="noConversion"/>
  </si>
  <si>
    <t>應外科</t>
    <phoneticPr fontId="5" type="noConversion"/>
  </si>
  <si>
    <t>休閒管理學系</t>
    <phoneticPr fontId="1" type="noConversion"/>
  </si>
  <si>
    <t>健康照護管理學系</t>
    <phoneticPr fontId="1" type="noConversion"/>
  </si>
  <si>
    <t>餐飲管理學系</t>
    <phoneticPr fontId="1" type="noConversion"/>
  </si>
  <si>
    <t>資訊傳播學系</t>
    <phoneticPr fontId="1" type="noConversion"/>
  </si>
  <si>
    <t>應用外語系</t>
    <phoneticPr fontId="1" type="noConversion"/>
  </si>
  <si>
    <t>數位應用學系</t>
    <phoneticPr fontId="1" type="noConversion"/>
  </si>
  <si>
    <t>保健美容學系</t>
    <phoneticPr fontId="1" type="noConversion"/>
  </si>
  <si>
    <t>時尚造型設計學系</t>
    <phoneticPr fontId="1" type="noConversion"/>
  </si>
  <si>
    <t>企業管理學系</t>
    <phoneticPr fontId="1" type="noConversion"/>
  </si>
  <si>
    <t>其它</t>
    <phoneticPr fontId="1" type="noConversion"/>
  </si>
  <si>
    <r>
      <t>10679</t>
    </r>
    <r>
      <rPr>
        <sz val="12"/>
        <color rgb="FF222222"/>
        <rFont val="Arial"/>
        <family val="2"/>
      </rPr>
      <t>台北市信義路四段</t>
    </r>
    <r>
      <rPr>
        <sz val="12"/>
        <color rgb="FF222222"/>
        <rFont val="Calibri"/>
        <family val="2"/>
      </rPr>
      <t>296</t>
    </r>
    <r>
      <rPr>
        <sz val="12"/>
        <color rgb="FF222222"/>
        <rFont val="Arial"/>
        <family val="2"/>
      </rPr>
      <t>號</t>
    </r>
    <r>
      <rPr>
        <sz val="12"/>
        <color rgb="FF222222"/>
        <rFont val="Calibri"/>
        <family val="2"/>
      </rPr>
      <t>12</t>
    </r>
    <r>
      <rPr>
        <sz val="12"/>
        <color rgb="FF222222"/>
        <rFont val="Arial"/>
        <family val="2"/>
      </rPr>
      <t>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</si>
</sst>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rgb="FF000000"/>
      <name val="Arial"/>
      <family val="2"/>
    </font>
    <font>
      <sz val="11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Adobe 繁黑體 Std B"/>
      <family val="2"/>
      <charset val="136"/>
    </font>
    <font>
      <sz val="12"/>
      <color theme="1"/>
      <name val="Arial"/>
      <family val="2"/>
    </font>
    <font>
      <sz val="12"/>
      <color rgb="FF222222"/>
      <name val="Calibri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6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10" fontId="2" fillId="0" borderId="33" xfId="1" applyNumberFormat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0" borderId="18" xfId="1" applyNumberFormat="1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 textRotation="255" wrapText="1"/>
    </xf>
    <xf numFmtId="0" fontId="6" fillId="2" borderId="28" xfId="0" applyFont="1" applyFill="1" applyBorder="1" applyAlignment="1">
      <alignment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0" fontId="2" fillId="0" borderId="7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9" fontId="2" fillId="0" borderId="6" xfId="1" applyFont="1" applyFill="1" applyBorder="1" applyAlignment="1">
      <alignment horizontal="center" vertical="center"/>
    </xf>
    <xf numFmtId="9" fontId="2" fillId="0" borderId="8" xfId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horizontal="right" vertical="center" wrapText="1"/>
    </xf>
    <xf numFmtId="10" fontId="9" fillId="4" borderId="35" xfId="0" applyNumberFormat="1" applyFont="1" applyFill="1" applyBorder="1" applyAlignment="1">
      <alignment horizontal="right" vertical="center" wrapText="1"/>
    </xf>
    <xf numFmtId="0" fontId="9" fillId="3" borderId="35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horizontal="right" vertical="center" wrapText="1"/>
    </xf>
    <xf numFmtId="10" fontId="9" fillId="3" borderId="35" xfId="0" applyNumberFormat="1" applyFont="1" applyFill="1" applyBorder="1" applyAlignment="1">
      <alignment horizontal="right" vertical="center" wrapText="1"/>
    </xf>
    <xf numFmtId="3" fontId="9" fillId="3" borderId="35" xfId="0" applyNumberFormat="1" applyFont="1" applyFill="1" applyBorder="1" applyAlignment="1">
      <alignment horizontal="right" vertical="center" wrapText="1"/>
    </xf>
    <xf numFmtId="0" fontId="9" fillId="4" borderId="36" xfId="0" applyFont="1" applyFill="1" applyBorder="1" applyAlignment="1">
      <alignment vertical="center" wrapText="1"/>
    </xf>
    <xf numFmtId="0" fontId="9" fillId="3" borderId="36" xfId="0" applyFont="1" applyFill="1" applyBorder="1" applyAlignment="1">
      <alignment vertical="center" wrapText="1"/>
    </xf>
    <xf numFmtId="10" fontId="2" fillId="0" borderId="3" xfId="1" applyNumberFormat="1" applyFont="1" applyBorder="1" applyAlignment="1">
      <alignment horizontal="center" vertical="center"/>
    </xf>
    <xf numFmtId="9" fontId="2" fillId="0" borderId="3" xfId="1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0" fontId="10" fillId="0" borderId="3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/>
    </xf>
    <xf numFmtId="9" fontId="2" fillId="0" borderId="26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9" fontId="2" fillId="0" borderId="28" xfId="1" applyFont="1" applyFill="1" applyBorder="1" applyAlignment="1">
      <alignment horizontal="center" vertical="center"/>
    </xf>
    <xf numFmtId="9" fontId="2" fillId="0" borderId="26" xfId="1" applyFont="1" applyFill="1" applyBorder="1" applyAlignment="1">
      <alignment horizontal="center" vertical="center"/>
    </xf>
    <xf numFmtId="9" fontId="2" fillId="0" borderId="29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14" fillId="0" borderId="0" xfId="0" applyFo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C16" sqref="C16"/>
    </sheetView>
  </sheetViews>
  <sheetFormatPr defaultRowHeight="15.75" x14ac:dyDescent="0.25"/>
  <cols>
    <col min="1" max="1" width="20.625" style="1" customWidth="1"/>
    <col min="2" max="5" width="25.625" style="1" customWidth="1"/>
    <col min="6" max="16384" width="9" style="1"/>
  </cols>
  <sheetData>
    <row r="1" spans="1:10" s="63" customFormat="1" ht="21.75" thickBot="1" x14ac:dyDescent="0.3">
      <c r="A1" s="98" t="s">
        <v>142</v>
      </c>
      <c r="B1" s="98"/>
      <c r="C1" s="98"/>
    </row>
    <row r="2" spans="1:10" ht="50.1" customHeight="1" x14ac:dyDescent="0.25">
      <c r="A2" s="86" t="s">
        <v>12</v>
      </c>
      <c r="B2" s="43" t="s">
        <v>13</v>
      </c>
      <c r="C2" s="87" t="s">
        <v>14</v>
      </c>
      <c r="D2" s="43" t="s">
        <v>15</v>
      </c>
      <c r="E2" s="44" t="s">
        <v>16</v>
      </c>
      <c r="F2" s="53"/>
      <c r="G2" s="53"/>
    </row>
    <row r="3" spans="1:10" ht="24.95" customHeight="1" x14ac:dyDescent="0.25">
      <c r="A3" s="4" t="s">
        <v>17</v>
      </c>
      <c r="B3" s="96">
        <v>648</v>
      </c>
      <c r="C3" s="96">
        <v>648</v>
      </c>
      <c r="D3" s="84">
        <f>B3-C3</f>
        <v>0</v>
      </c>
      <c r="E3" s="5">
        <f>C3/B3</f>
        <v>1</v>
      </c>
    </row>
    <row r="4" spans="1:10" ht="24.95" customHeight="1" x14ac:dyDescent="0.25">
      <c r="A4" s="85" t="s">
        <v>18</v>
      </c>
      <c r="B4" s="6">
        <v>368</v>
      </c>
      <c r="C4" s="6">
        <v>368</v>
      </c>
      <c r="D4" s="84">
        <f t="shared" ref="D4:D6" si="0">B4-C4</f>
        <v>0</v>
      </c>
      <c r="E4" s="27">
        <f t="shared" ref="E4:E6" si="1">C4/B4</f>
        <v>1</v>
      </c>
      <c r="F4" s="16"/>
      <c r="G4" s="16"/>
      <c r="H4" s="16"/>
      <c r="I4" s="16"/>
      <c r="J4" s="16"/>
    </row>
    <row r="5" spans="1:10" ht="24.95" customHeight="1" x14ac:dyDescent="0.25">
      <c r="A5" s="85" t="s">
        <v>19</v>
      </c>
      <c r="B5" s="6">
        <v>126</v>
      </c>
      <c r="C5" s="6">
        <v>117</v>
      </c>
      <c r="D5" s="84">
        <f t="shared" si="0"/>
        <v>9</v>
      </c>
      <c r="E5" s="27">
        <f t="shared" si="1"/>
        <v>0.9285714285714286</v>
      </c>
      <c r="F5" s="16"/>
      <c r="G5" s="16"/>
      <c r="H5" s="16"/>
      <c r="I5" s="16"/>
      <c r="J5" s="16"/>
    </row>
    <row r="6" spans="1:10" ht="24.95" customHeight="1" thickBot="1" x14ac:dyDescent="0.3">
      <c r="A6" s="37" t="s">
        <v>20</v>
      </c>
      <c r="B6" s="38">
        <f>SUM(B3:B5)</f>
        <v>1142</v>
      </c>
      <c r="C6" s="39">
        <f t="shared" ref="C6" si="2">SUM(C3:C5)</f>
        <v>1133</v>
      </c>
      <c r="D6" s="91">
        <f t="shared" si="0"/>
        <v>9</v>
      </c>
      <c r="E6" s="40">
        <f t="shared" si="1"/>
        <v>0.99211908931698778</v>
      </c>
      <c r="F6" s="16"/>
      <c r="G6" s="16"/>
      <c r="H6" s="16"/>
      <c r="I6" s="16"/>
      <c r="J6" s="16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60" zoomScaleNormal="60" workbookViewId="0">
      <selection activeCell="D28" sqref="D28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  <col min="7" max="7" width="36.125" customWidth="1"/>
  </cols>
  <sheetData>
    <row r="1" spans="1:12" s="64" customFormat="1" ht="21" x14ac:dyDescent="0.25">
      <c r="A1" s="100" t="s">
        <v>143</v>
      </c>
      <c r="B1" s="100"/>
      <c r="C1" s="100"/>
    </row>
    <row r="2" spans="1:12" ht="50.1" customHeight="1" thickBot="1" x14ac:dyDescent="0.3">
      <c r="A2" s="88" t="s">
        <v>11</v>
      </c>
      <c r="B2" s="88" t="s">
        <v>21</v>
      </c>
      <c r="C2" s="59" t="s">
        <v>13</v>
      </c>
      <c r="D2" s="88" t="s">
        <v>14</v>
      </c>
      <c r="E2" s="59" t="s">
        <v>15</v>
      </c>
      <c r="F2" s="88" t="s">
        <v>16</v>
      </c>
    </row>
    <row r="3" spans="1:12" ht="20.100000000000001" customHeight="1" thickBot="1" x14ac:dyDescent="0.3">
      <c r="A3" s="99" t="s">
        <v>17</v>
      </c>
      <c r="B3" s="84" t="s">
        <v>120</v>
      </c>
      <c r="C3" s="92">
        <v>196</v>
      </c>
      <c r="D3" s="92">
        <v>196</v>
      </c>
      <c r="E3" s="92">
        <v>0</v>
      </c>
      <c r="F3" s="78">
        <f>D3/C3</f>
        <v>1</v>
      </c>
      <c r="G3" s="76"/>
      <c r="H3" s="70"/>
      <c r="I3" s="70"/>
      <c r="J3" s="70"/>
      <c r="K3" s="71"/>
      <c r="L3" s="71"/>
    </row>
    <row r="4" spans="1:12" ht="20.100000000000001" customHeight="1" thickBot="1" x14ac:dyDescent="0.3">
      <c r="A4" s="99"/>
      <c r="B4" s="84" t="s">
        <v>121</v>
      </c>
      <c r="C4" s="92">
        <v>142</v>
      </c>
      <c r="D4" s="92">
        <v>142</v>
      </c>
      <c r="E4" s="92">
        <v>0</v>
      </c>
      <c r="F4" s="78">
        <f t="shared" ref="F4:F26" si="0">D4/C4</f>
        <v>1</v>
      </c>
      <c r="G4" s="77"/>
      <c r="H4" s="73"/>
      <c r="I4" s="73"/>
      <c r="J4" s="73"/>
      <c r="K4" s="74"/>
      <c r="L4" s="74"/>
    </row>
    <row r="5" spans="1:12" ht="20.100000000000001" customHeight="1" thickBot="1" x14ac:dyDescent="0.3">
      <c r="A5" s="99"/>
      <c r="B5" s="84" t="s">
        <v>123</v>
      </c>
      <c r="C5" s="92">
        <v>43</v>
      </c>
      <c r="D5" s="92">
        <v>43</v>
      </c>
      <c r="E5" s="92">
        <v>0</v>
      </c>
      <c r="F5" s="78">
        <f t="shared" si="0"/>
        <v>1</v>
      </c>
      <c r="G5" s="76"/>
      <c r="H5" s="70"/>
      <c r="I5" s="70"/>
      <c r="J5" s="70"/>
      <c r="K5" s="71"/>
      <c r="L5" s="71"/>
    </row>
    <row r="6" spans="1:12" ht="20.100000000000001" customHeight="1" thickBot="1" x14ac:dyDescent="0.3">
      <c r="A6" s="99"/>
      <c r="B6" s="84" t="s">
        <v>122</v>
      </c>
      <c r="C6" s="92">
        <v>66</v>
      </c>
      <c r="D6" s="92">
        <v>66</v>
      </c>
      <c r="E6" s="92">
        <v>0</v>
      </c>
      <c r="F6" s="78">
        <f t="shared" si="0"/>
        <v>1</v>
      </c>
      <c r="G6" s="77"/>
      <c r="H6" s="73"/>
      <c r="I6" s="73"/>
      <c r="J6" s="73"/>
      <c r="K6" s="74"/>
      <c r="L6" s="74"/>
    </row>
    <row r="7" spans="1:12" ht="20.100000000000001" customHeight="1" thickBot="1" x14ac:dyDescent="0.3">
      <c r="A7" s="99"/>
      <c r="B7" s="84" t="s">
        <v>124</v>
      </c>
      <c r="C7" s="92">
        <v>61</v>
      </c>
      <c r="D7" s="92">
        <v>61</v>
      </c>
      <c r="E7" s="92">
        <v>0</v>
      </c>
      <c r="F7" s="78">
        <f t="shared" si="0"/>
        <v>1</v>
      </c>
      <c r="G7" s="76"/>
      <c r="H7" s="70"/>
      <c r="I7" s="70"/>
      <c r="J7" s="70"/>
      <c r="K7" s="71"/>
      <c r="L7" s="71"/>
    </row>
    <row r="8" spans="1:12" ht="20.100000000000001" customHeight="1" thickBot="1" x14ac:dyDescent="0.3">
      <c r="A8" s="99"/>
      <c r="B8" s="84" t="s">
        <v>152</v>
      </c>
      <c r="C8" s="92">
        <v>38</v>
      </c>
      <c r="D8" s="92">
        <v>38</v>
      </c>
      <c r="E8" s="92">
        <v>0</v>
      </c>
      <c r="F8" s="78">
        <f t="shared" si="0"/>
        <v>1</v>
      </c>
      <c r="G8" s="77"/>
      <c r="H8" s="73"/>
      <c r="I8" s="73"/>
      <c r="J8" s="73"/>
      <c r="K8" s="74"/>
      <c r="L8" s="74"/>
    </row>
    <row r="9" spans="1:12" ht="20.100000000000001" customHeight="1" thickBot="1" x14ac:dyDescent="0.3">
      <c r="A9" s="99"/>
      <c r="B9" s="84" t="s">
        <v>153</v>
      </c>
      <c r="C9" s="92">
        <v>68</v>
      </c>
      <c r="D9" s="92">
        <v>68</v>
      </c>
      <c r="E9" s="92">
        <v>0</v>
      </c>
      <c r="F9" s="78">
        <f t="shared" si="0"/>
        <v>1</v>
      </c>
      <c r="G9" s="76"/>
      <c r="H9" s="70"/>
      <c r="I9" s="70"/>
      <c r="J9" s="70"/>
      <c r="K9" s="71"/>
      <c r="L9" s="71"/>
    </row>
    <row r="10" spans="1:12" ht="20.100000000000001" customHeight="1" thickBot="1" x14ac:dyDescent="0.3">
      <c r="A10" s="99"/>
      <c r="B10" s="84" t="s">
        <v>154</v>
      </c>
      <c r="C10" s="92">
        <v>34</v>
      </c>
      <c r="D10" s="92">
        <v>34</v>
      </c>
      <c r="E10" s="92">
        <v>0</v>
      </c>
      <c r="F10" s="78">
        <f t="shared" si="0"/>
        <v>1</v>
      </c>
      <c r="G10" s="77"/>
      <c r="H10" s="73"/>
      <c r="I10" s="73"/>
      <c r="J10" s="73"/>
      <c r="K10" s="74"/>
      <c r="L10" s="74"/>
    </row>
    <row r="11" spans="1:12" ht="20.100000000000001" customHeight="1" thickBot="1" x14ac:dyDescent="0.3">
      <c r="A11" s="99" t="s">
        <v>18</v>
      </c>
      <c r="B11" s="84" t="s">
        <v>155</v>
      </c>
      <c r="C11" s="92">
        <v>61</v>
      </c>
      <c r="D11" s="92">
        <v>61</v>
      </c>
      <c r="E11" s="92">
        <v>0</v>
      </c>
      <c r="F11" s="79">
        <f t="shared" si="0"/>
        <v>1</v>
      </c>
      <c r="G11" s="76"/>
      <c r="H11" s="70"/>
      <c r="I11" s="70"/>
      <c r="J11" s="70"/>
      <c r="K11" s="71"/>
      <c r="L11" s="71"/>
    </row>
    <row r="12" spans="1:12" ht="20.100000000000001" customHeight="1" thickBot="1" x14ac:dyDescent="0.3">
      <c r="A12" s="99"/>
      <c r="B12" s="84" t="s">
        <v>156</v>
      </c>
      <c r="C12" s="92">
        <v>60</v>
      </c>
      <c r="D12" s="92">
        <v>60</v>
      </c>
      <c r="E12" s="92">
        <v>0</v>
      </c>
      <c r="F12" s="78">
        <f t="shared" si="0"/>
        <v>1</v>
      </c>
      <c r="G12" s="77"/>
      <c r="H12" s="73"/>
      <c r="I12" s="73"/>
      <c r="J12" s="73"/>
      <c r="K12" s="74"/>
      <c r="L12" s="74"/>
    </row>
    <row r="13" spans="1:12" ht="20.100000000000001" customHeight="1" thickBot="1" x14ac:dyDescent="0.3">
      <c r="A13" s="99"/>
      <c r="B13" s="84" t="s">
        <v>157</v>
      </c>
      <c r="C13" s="92">
        <v>52</v>
      </c>
      <c r="D13" s="92">
        <v>52</v>
      </c>
      <c r="E13" s="92">
        <v>0</v>
      </c>
      <c r="F13" s="79">
        <f t="shared" si="0"/>
        <v>1</v>
      </c>
      <c r="G13" s="76"/>
      <c r="H13" s="70"/>
      <c r="I13" s="70"/>
      <c r="J13" s="70"/>
      <c r="K13" s="71"/>
      <c r="L13" s="71"/>
    </row>
    <row r="14" spans="1:12" ht="20.100000000000001" customHeight="1" thickBot="1" x14ac:dyDescent="0.3">
      <c r="A14" s="99"/>
      <c r="B14" s="84" t="s">
        <v>158</v>
      </c>
      <c r="C14" s="92">
        <v>29</v>
      </c>
      <c r="D14" s="92">
        <v>29</v>
      </c>
      <c r="E14" s="92">
        <v>0</v>
      </c>
      <c r="F14" s="79">
        <f t="shared" si="0"/>
        <v>1</v>
      </c>
      <c r="G14" s="77"/>
      <c r="H14" s="73"/>
      <c r="I14" s="73"/>
      <c r="J14" s="73"/>
      <c r="K14" s="74"/>
      <c r="L14" s="74"/>
    </row>
    <row r="15" spans="1:12" ht="20.100000000000001" customHeight="1" thickBot="1" x14ac:dyDescent="0.3">
      <c r="A15" s="99"/>
      <c r="B15" s="84" t="s">
        <v>159</v>
      </c>
      <c r="C15" s="92">
        <v>48</v>
      </c>
      <c r="D15" s="92">
        <v>48</v>
      </c>
      <c r="E15" s="92">
        <v>0</v>
      </c>
      <c r="F15" s="79">
        <f t="shared" si="0"/>
        <v>1</v>
      </c>
      <c r="G15" s="76"/>
      <c r="H15" s="70"/>
      <c r="I15" s="70"/>
      <c r="J15" s="70"/>
      <c r="K15" s="71"/>
      <c r="L15" s="71"/>
    </row>
    <row r="16" spans="1:12" ht="20.100000000000001" customHeight="1" thickBot="1" x14ac:dyDescent="0.3">
      <c r="A16" s="99"/>
      <c r="B16" s="6" t="s">
        <v>163</v>
      </c>
      <c r="C16" s="92">
        <v>55</v>
      </c>
      <c r="D16" s="92">
        <v>55</v>
      </c>
      <c r="E16" s="92">
        <v>0</v>
      </c>
      <c r="F16" s="79">
        <f t="shared" si="0"/>
        <v>1</v>
      </c>
      <c r="G16" s="77"/>
      <c r="H16" s="73"/>
      <c r="I16" s="73"/>
      <c r="J16" s="73"/>
      <c r="K16" s="74"/>
      <c r="L16" s="74"/>
    </row>
    <row r="17" spans="1:12" ht="20.100000000000001" customHeight="1" thickBot="1" x14ac:dyDescent="0.3">
      <c r="A17" s="99"/>
      <c r="B17" s="84" t="s">
        <v>160</v>
      </c>
      <c r="C17" s="92">
        <v>20</v>
      </c>
      <c r="D17" s="92">
        <v>20</v>
      </c>
      <c r="E17" s="92">
        <v>0</v>
      </c>
      <c r="F17" s="78">
        <f t="shared" si="0"/>
        <v>1</v>
      </c>
      <c r="G17" s="76"/>
      <c r="H17" s="70"/>
      <c r="I17" s="70"/>
      <c r="J17" s="70"/>
      <c r="K17" s="71"/>
      <c r="L17" s="71"/>
    </row>
    <row r="18" spans="1:12" ht="20.100000000000001" customHeight="1" thickBot="1" x14ac:dyDescent="0.3">
      <c r="A18" s="99"/>
      <c r="B18" s="84" t="s">
        <v>161</v>
      </c>
      <c r="C18" s="92">
        <v>16</v>
      </c>
      <c r="D18" s="92">
        <v>16</v>
      </c>
      <c r="E18" s="92">
        <v>0</v>
      </c>
      <c r="F18" s="78">
        <f t="shared" si="0"/>
        <v>1</v>
      </c>
      <c r="G18" s="77"/>
      <c r="H18" s="73"/>
      <c r="I18" s="73"/>
      <c r="J18" s="73"/>
      <c r="K18" s="74"/>
      <c r="L18" s="74"/>
    </row>
    <row r="19" spans="1:12" ht="20.100000000000001" customHeight="1" thickBot="1" x14ac:dyDescent="0.3">
      <c r="A19" s="99"/>
      <c r="B19" s="84" t="s">
        <v>162</v>
      </c>
      <c r="C19" s="92">
        <v>27</v>
      </c>
      <c r="D19" s="92">
        <v>27</v>
      </c>
      <c r="E19" s="92">
        <v>0</v>
      </c>
      <c r="F19" s="79">
        <f t="shared" si="0"/>
        <v>1</v>
      </c>
      <c r="G19" s="76"/>
      <c r="H19" s="70"/>
      <c r="I19" s="70"/>
      <c r="J19" s="70"/>
      <c r="K19" s="71"/>
      <c r="L19" s="71"/>
    </row>
    <row r="20" spans="1:12" ht="20.100000000000001" customHeight="1" thickBot="1" x14ac:dyDescent="0.3">
      <c r="A20" s="99" t="s">
        <v>19</v>
      </c>
      <c r="B20" s="84" t="s">
        <v>125</v>
      </c>
      <c r="C20" s="92">
        <v>55</v>
      </c>
      <c r="D20" s="92">
        <v>54</v>
      </c>
      <c r="E20" s="92">
        <v>0</v>
      </c>
      <c r="F20" s="79">
        <f t="shared" si="0"/>
        <v>0.98181818181818181</v>
      </c>
      <c r="G20" s="77"/>
      <c r="H20" s="73"/>
      <c r="I20" s="73"/>
      <c r="J20" s="73"/>
      <c r="K20" s="74"/>
      <c r="L20" s="74"/>
    </row>
    <row r="21" spans="1:12" ht="20.100000000000001" customHeight="1" thickBot="1" x14ac:dyDescent="0.3">
      <c r="A21" s="99"/>
      <c r="B21" s="84" t="s">
        <v>126</v>
      </c>
      <c r="C21" s="92">
        <v>19</v>
      </c>
      <c r="D21" s="92">
        <v>15</v>
      </c>
      <c r="E21" s="92">
        <v>0</v>
      </c>
      <c r="F21" s="79">
        <f t="shared" si="0"/>
        <v>0.78947368421052633</v>
      </c>
      <c r="G21" s="76"/>
      <c r="H21" s="70"/>
      <c r="I21" s="70"/>
      <c r="J21" s="70"/>
      <c r="K21" s="71"/>
      <c r="L21" s="71"/>
    </row>
    <row r="22" spans="1:12" ht="20.100000000000001" customHeight="1" thickBot="1" x14ac:dyDescent="0.3">
      <c r="A22" s="99"/>
      <c r="B22" s="84" t="s">
        <v>127</v>
      </c>
      <c r="C22" s="92">
        <v>19</v>
      </c>
      <c r="D22" s="92">
        <v>18</v>
      </c>
      <c r="E22" s="92">
        <v>0</v>
      </c>
      <c r="F22" s="79">
        <f t="shared" si="0"/>
        <v>0.94736842105263153</v>
      </c>
      <c r="G22" s="77"/>
      <c r="H22" s="73"/>
      <c r="I22" s="73"/>
      <c r="J22" s="73"/>
      <c r="K22" s="74"/>
      <c r="L22" s="74"/>
    </row>
    <row r="23" spans="1:12" ht="20.100000000000001" customHeight="1" thickBot="1" x14ac:dyDescent="0.3">
      <c r="A23" s="99"/>
      <c r="B23" s="84" t="s">
        <v>128</v>
      </c>
      <c r="C23" s="92">
        <v>11</v>
      </c>
      <c r="D23" s="92">
        <v>11</v>
      </c>
      <c r="E23" s="92">
        <v>0</v>
      </c>
      <c r="F23" s="78">
        <f t="shared" si="0"/>
        <v>1</v>
      </c>
      <c r="G23" s="76"/>
      <c r="H23" s="70"/>
      <c r="I23" s="70"/>
      <c r="J23" s="70"/>
      <c r="K23" s="71"/>
      <c r="L23" s="71"/>
    </row>
    <row r="24" spans="1:12" ht="20.100000000000001" customHeight="1" thickBot="1" x14ac:dyDescent="0.3">
      <c r="A24" s="99"/>
      <c r="B24" s="84" t="s">
        <v>129</v>
      </c>
      <c r="C24" s="92">
        <v>19</v>
      </c>
      <c r="D24" s="92">
        <v>16</v>
      </c>
      <c r="E24" s="92">
        <v>0</v>
      </c>
      <c r="F24" s="78">
        <f t="shared" si="0"/>
        <v>0.84210526315789469</v>
      </c>
      <c r="G24" s="77"/>
      <c r="H24" s="73"/>
      <c r="I24" s="73"/>
      <c r="J24" s="73"/>
      <c r="K24" s="74"/>
      <c r="L24" s="74"/>
    </row>
    <row r="25" spans="1:12" ht="20.100000000000001" customHeight="1" thickBot="1" x14ac:dyDescent="0.3">
      <c r="A25" s="99"/>
      <c r="B25" s="84" t="s">
        <v>130</v>
      </c>
      <c r="C25" s="92">
        <v>3</v>
      </c>
      <c r="D25" s="92">
        <v>3</v>
      </c>
      <c r="E25" s="92">
        <v>0</v>
      </c>
      <c r="F25" s="78">
        <f>D25/C25</f>
        <v>1</v>
      </c>
      <c r="G25" s="76"/>
      <c r="H25" s="70"/>
      <c r="I25" s="70"/>
      <c r="J25" s="70"/>
      <c r="K25" s="71"/>
      <c r="L25" s="71"/>
    </row>
    <row r="26" spans="1:12" ht="24.95" customHeight="1" thickBot="1" x14ac:dyDescent="0.3">
      <c r="A26" s="99" t="s">
        <v>20</v>
      </c>
      <c r="B26" s="99"/>
      <c r="C26" s="80">
        <f>SUM(C3:C25)</f>
        <v>1142</v>
      </c>
      <c r="D26" s="84">
        <f>SUM(D3:D25)</f>
        <v>1133</v>
      </c>
      <c r="E26" s="84">
        <f>SUM(E3:E25)</f>
        <v>0</v>
      </c>
      <c r="F26" s="78">
        <f t="shared" si="0"/>
        <v>0.99211908931698778</v>
      </c>
      <c r="G26" s="76"/>
      <c r="H26" s="70"/>
      <c r="I26" s="70"/>
      <c r="J26" s="70"/>
      <c r="K26" s="71"/>
      <c r="L26" s="71"/>
    </row>
    <row r="27" spans="1:12" ht="17.25" thickBot="1" x14ac:dyDescent="0.3">
      <c r="G27" s="72"/>
      <c r="H27" s="73"/>
      <c r="I27" s="73"/>
      <c r="J27" s="73"/>
      <c r="K27" s="74"/>
      <c r="L27" s="74"/>
    </row>
    <row r="28" spans="1:12" ht="17.25" thickBot="1" x14ac:dyDescent="0.3">
      <c r="G28" s="69"/>
      <c r="H28" s="70"/>
      <c r="I28" s="70"/>
      <c r="J28" s="70"/>
      <c r="K28" s="71"/>
      <c r="L28" s="71"/>
    </row>
    <row r="29" spans="1:12" ht="17.25" thickBot="1" x14ac:dyDescent="0.3">
      <c r="G29" s="72"/>
      <c r="H29" s="73"/>
      <c r="I29" s="73"/>
      <c r="J29" s="73"/>
      <c r="K29" s="74"/>
      <c r="L29" s="74"/>
    </row>
    <row r="30" spans="1:12" ht="17.25" thickBot="1" x14ac:dyDescent="0.3">
      <c r="G30" s="69"/>
      <c r="H30" s="70"/>
      <c r="I30" s="70"/>
      <c r="J30" s="70"/>
      <c r="K30" s="71"/>
      <c r="L30" s="71"/>
    </row>
    <row r="31" spans="1:12" ht="17.25" thickBot="1" x14ac:dyDescent="0.3">
      <c r="G31" s="72"/>
      <c r="H31" s="73"/>
      <c r="I31" s="73"/>
      <c r="J31" s="73"/>
      <c r="K31" s="74"/>
      <c r="L31" s="74"/>
    </row>
    <row r="32" spans="1:12" ht="17.25" thickBot="1" x14ac:dyDescent="0.3">
      <c r="G32" s="69"/>
      <c r="H32" s="70"/>
      <c r="I32" s="70"/>
      <c r="J32" s="70"/>
      <c r="K32" s="71"/>
      <c r="L32" s="71"/>
    </row>
    <row r="33" spans="7:12" ht="17.25" thickBot="1" x14ac:dyDescent="0.3">
      <c r="G33" s="72"/>
      <c r="H33" s="73"/>
      <c r="I33" s="73"/>
      <c r="J33" s="73"/>
      <c r="K33" s="74"/>
      <c r="L33" s="74"/>
    </row>
    <row r="34" spans="7:12" ht="17.25" thickBot="1" x14ac:dyDescent="0.3">
      <c r="G34" s="69"/>
      <c r="H34" s="70"/>
      <c r="I34" s="70"/>
      <c r="J34" s="70"/>
      <c r="K34" s="71"/>
      <c r="L34" s="71"/>
    </row>
    <row r="35" spans="7:12" ht="17.25" thickBot="1" x14ac:dyDescent="0.3">
      <c r="G35" s="72"/>
      <c r="H35" s="75"/>
      <c r="I35" s="75"/>
      <c r="J35" s="73"/>
      <c r="K35" s="74"/>
      <c r="L35" s="74"/>
    </row>
  </sheetData>
  <mergeCells count="5">
    <mergeCell ref="A26:B26"/>
    <mergeCell ref="A3:A10"/>
    <mergeCell ref="A11:A19"/>
    <mergeCell ref="A20:A25"/>
    <mergeCell ref="A1:C1"/>
  </mergeCells>
  <phoneticPr fontId="5" type="noConversion"/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J8" sqref="C4:J8"/>
    </sheetView>
  </sheetViews>
  <sheetFormatPr defaultRowHeight="15.75" x14ac:dyDescent="0.25"/>
  <cols>
    <col min="1" max="2" width="10.625" style="1" customWidth="1"/>
    <col min="3" max="4" width="9" style="1" customWidth="1"/>
    <col min="5" max="9" width="9" style="1"/>
    <col min="10" max="10" width="10.125" style="1" bestFit="1" customWidth="1"/>
    <col min="11" max="16384" width="9" style="1"/>
  </cols>
  <sheetData>
    <row r="1" spans="1:11" ht="16.5" thickBot="1" x14ac:dyDescent="0.3">
      <c r="A1" s="105" t="s">
        <v>144</v>
      </c>
      <c r="B1" s="105"/>
      <c r="C1" s="105"/>
    </row>
    <row r="2" spans="1:11" x14ac:dyDescent="0.25">
      <c r="A2" s="41" t="s">
        <v>11</v>
      </c>
      <c r="B2" s="42"/>
      <c r="C2" s="42" t="s">
        <v>131</v>
      </c>
      <c r="D2" s="42" t="s">
        <v>132</v>
      </c>
      <c r="E2" s="42" t="s">
        <v>133</v>
      </c>
      <c r="F2" s="42" t="s">
        <v>134</v>
      </c>
      <c r="G2" s="42" t="s">
        <v>135</v>
      </c>
      <c r="H2" s="62" t="s">
        <v>164</v>
      </c>
      <c r="I2" s="42" t="s">
        <v>136</v>
      </c>
      <c r="J2" s="44" t="s">
        <v>22</v>
      </c>
    </row>
    <row r="3" spans="1:11" ht="24.95" customHeight="1" x14ac:dyDescent="0.25">
      <c r="A3" s="101" t="s">
        <v>23</v>
      </c>
      <c r="B3" s="6" t="s">
        <v>26</v>
      </c>
      <c r="C3" s="6">
        <v>401</v>
      </c>
      <c r="D3" s="6">
        <v>201</v>
      </c>
      <c r="E3" s="6">
        <v>34</v>
      </c>
      <c r="F3" s="6">
        <v>5</v>
      </c>
      <c r="G3" s="6">
        <v>1</v>
      </c>
      <c r="H3" s="6">
        <v>6</v>
      </c>
      <c r="I3" s="6">
        <v>0</v>
      </c>
      <c r="J3" s="10">
        <f>SUM(C3:I3)</f>
        <v>648</v>
      </c>
      <c r="K3" s="16"/>
    </row>
    <row r="4" spans="1:11" ht="24.95" customHeight="1" x14ac:dyDescent="0.25">
      <c r="A4" s="102"/>
      <c r="B4" s="6" t="s">
        <v>27</v>
      </c>
      <c r="C4" s="8">
        <f t="shared" ref="C4:I4" si="0">C3/$J$3</f>
        <v>0.61882716049382713</v>
      </c>
      <c r="D4" s="8">
        <f t="shared" si="0"/>
        <v>0.31018518518518517</v>
      </c>
      <c r="E4" s="8">
        <f t="shared" si="0"/>
        <v>5.2469135802469133E-2</v>
      </c>
      <c r="F4" s="8">
        <f t="shared" si="0"/>
        <v>7.716049382716049E-3</v>
      </c>
      <c r="G4" s="8">
        <f t="shared" si="0"/>
        <v>1.5432098765432098E-3</v>
      </c>
      <c r="H4" s="8">
        <f t="shared" si="0"/>
        <v>9.2592592592592587E-3</v>
      </c>
      <c r="I4" s="8">
        <f t="shared" si="0"/>
        <v>0</v>
      </c>
      <c r="J4" s="9">
        <f>SUM(C4:I4)</f>
        <v>1</v>
      </c>
      <c r="K4" s="16"/>
    </row>
    <row r="5" spans="1:11" ht="24.95" customHeight="1" x14ac:dyDescent="0.25">
      <c r="A5" s="101" t="s">
        <v>24</v>
      </c>
      <c r="B5" s="6" t="s">
        <v>26</v>
      </c>
      <c r="C5" s="6">
        <v>44</v>
      </c>
      <c r="D5" s="6">
        <v>329</v>
      </c>
      <c r="E5" s="6">
        <v>7</v>
      </c>
      <c r="F5" s="6">
        <v>0</v>
      </c>
      <c r="G5" s="6">
        <v>0</v>
      </c>
      <c r="H5" s="6">
        <v>0</v>
      </c>
      <c r="I5" s="6">
        <v>0</v>
      </c>
      <c r="J5" s="10">
        <f>SUM(C5:I5)</f>
        <v>380</v>
      </c>
      <c r="K5" s="16"/>
    </row>
    <row r="6" spans="1:11" ht="24.95" customHeight="1" x14ac:dyDescent="0.25">
      <c r="A6" s="102"/>
      <c r="B6" s="6" t="s">
        <v>27</v>
      </c>
      <c r="C6" s="8">
        <f>C5/$J$5</f>
        <v>0.11578947368421053</v>
      </c>
      <c r="D6" s="8">
        <f t="shared" ref="D6:G6" si="1">D5/$J$5</f>
        <v>0.86578947368421055</v>
      </c>
      <c r="E6" s="8">
        <f t="shared" si="1"/>
        <v>1.8421052631578946E-2</v>
      </c>
      <c r="F6" s="8">
        <f t="shared" si="1"/>
        <v>0</v>
      </c>
      <c r="G6" s="11">
        <f t="shared" si="1"/>
        <v>0</v>
      </c>
      <c r="H6" s="11">
        <f>H5/$J$5</f>
        <v>0</v>
      </c>
      <c r="I6" s="11">
        <f>I5/$J$5</f>
        <v>0</v>
      </c>
      <c r="J6" s="9">
        <f t="shared" ref="J6:J10" si="2">SUM(C6:I6)</f>
        <v>1</v>
      </c>
      <c r="K6" s="16"/>
    </row>
    <row r="7" spans="1:11" ht="24.95" customHeight="1" x14ac:dyDescent="0.25">
      <c r="A7" s="101" t="s">
        <v>25</v>
      </c>
      <c r="B7" s="6" t="s">
        <v>26</v>
      </c>
      <c r="C7" s="6">
        <v>6</v>
      </c>
      <c r="D7" s="6">
        <v>108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10">
        <f t="shared" si="2"/>
        <v>117</v>
      </c>
      <c r="K7" s="16"/>
    </row>
    <row r="8" spans="1:11" ht="24.95" customHeight="1" x14ac:dyDescent="0.25">
      <c r="A8" s="103"/>
      <c r="B8" s="32" t="s">
        <v>27</v>
      </c>
      <c r="C8" s="33">
        <f>C7/$J$7</f>
        <v>5.128205128205128E-2</v>
      </c>
      <c r="D8" s="34">
        <f t="shared" ref="D8:I8" si="3">D7/$J$7</f>
        <v>0.92307692307692313</v>
      </c>
      <c r="E8" s="33">
        <f t="shared" si="3"/>
        <v>2.564102564102564E-2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5">
        <f t="shared" si="2"/>
        <v>1</v>
      </c>
      <c r="K8" s="16"/>
    </row>
    <row r="9" spans="1:11" ht="24.95" customHeight="1" x14ac:dyDescent="0.25">
      <c r="A9" s="101" t="s">
        <v>28</v>
      </c>
      <c r="B9" s="6" t="s">
        <v>26</v>
      </c>
      <c r="C9" s="6">
        <f t="shared" ref="C9:I9" si="4">SUM(C3,C5,C7)</f>
        <v>451</v>
      </c>
      <c r="D9" s="6">
        <f t="shared" si="4"/>
        <v>638</v>
      </c>
      <c r="E9" s="6">
        <f t="shared" si="4"/>
        <v>44</v>
      </c>
      <c r="F9" s="6">
        <f t="shared" si="4"/>
        <v>5</v>
      </c>
      <c r="G9" s="6">
        <f t="shared" si="4"/>
        <v>1</v>
      </c>
      <c r="H9" s="6">
        <f t="shared" si="4"/>
        <v>6</v>
      </c>
      <c r="I9" s="6">
        <f t="shared" si="4"/>
        <v>0</v>
      </c>
      <c r="J9" s="36">
        <f>SUM(C9:I9)</f>
        <v>1145</v>
      </c>
      <c r="K9" s="16"/>
    </row>
    <row r="10" spans="1:11" ht="24.95" customHeight="1" thickBot="1" x14ac:dyDescent="0.3">
      <c r="A10" s="104"/>
      <c r="B10" s="12" t="s">
        <v>27</v>
      </c>
      <c r="C10" s="13">
        <f>C9/$J$9</f>
        <v>0.39388646288209606</v>
      </c>
      <c r="D10" s="13">
        <f t="shared" ref="D10:I10" si="5">D9/$J$9</f>
        <v>0.55720524017467243</v>
      </c>
      <c r="E10" s="13">
        <f t="shared" si="5"/>
        <v>3.8427947598253277E-2</v>
      </c>
      <c r="F10" s="13">
        <f t="shared" si="5"/>
        <v>4.3668122270742356E-3</v>
      </c>
      <c r="G10" s="13">
        <f t="shared" si="5"/>
        <v>8.7336244541484718E-4</v>
      </c>
      <c r="H10" s="13">
        <f t="shared" si="5"/>
        <v>5.2401746724890829E-3</v>
      </c>
      <c r="I10" s="13">
        <f t="shared" si="5"/>
        <v>0</v>
      </c>
      <c r="J10" s="15">
        <f t="shared" si="2"/>
        <v>0.99999999999999989</v>
      </c>
      <c r="K10" s="16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mergeCells count="5">
    <mergeCell ref="A3:A4"/>
    <mergeCell ref="A5:A6"/>
    <mergeCell ref="A7:A8"/>
    <mergeCell ref="A9:A10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="70" zoomScaleNormal="70" workbookViewId="0">
      <selection activeCell="B12" sqref="B12:I17"/>
    </sheetView>
  </sheetViews>
  <sheetFormatPr defaultRowHeight="15.75" x14ac:dyDescent="0.25"/>
  <cols>
    <col min="1" max="9" width="10.625" style="1" customWidth="1"/>
    <col min="10" max="10" width="0.75" style="1" customWidth="1"/>
    <col min="11" max="16384" width="9" style="1"/>
  </cols>
  <sheetData>
    <row r="1" spans="1:12" s="63" customFormat="1" ht="21.75" thickBot="1" x14ac:dyDescent="0.3">
      <c r="A1" s="98" t="s">
        <v>145</v>
      </c>
      <c r="B1" s="98"/>
      <c r="C1" s="98"/>
      <c r="D1" s="98"/>
    </row>
    <row r="2" spans="1:12" s="7" customFormat="1" ht="20.100000000000001" customHeight="1" x14ac:dyDescent="0.25">
      <c r="A2" s="108" t="s">
        <v>29</v>
      </c>
      <c r="B2" s="109"/>
      <c r="C2" s="112" t="s">
        <v>140</v>
      </c>
      <c r="D2" s="112"/>
      <c r="E2" s="112"/>
      <c r="F2" s="112"/>
      <c r="G2" s="112"/>
      <c r="H2" s="112"/>
      <c r="I2" s="113"/>
      <c r="J2" s="58"/>
      <c r="K2" s="58"/>
      <c r="L2" s="58"/>
    </row>
    <row r="3" spans="1:12" s="2" customFormat="1" ht="99.95" customHeight="1" x14ac:dyDescent="0.25">
      <c r="A3" s="110"/>
      <c r="B3" s="111"/>
      <c r="C3" s="59" t="s">
        <v>31</v>
      </c>
      <c r="D3" s="59" t="s">
        <v>32</v>
      </c>
      <c r="E3" s="59" t="s">
        <v>33</v>
      </c>
      <c r="F3" s="59" t="s">
        <v>34</v>
      </c>
      <c r="G3" s="59" t="s">
        <v>35</v>
      </c>
      <c r="H3" s="59" t="s">
        <v>36</v>
      </c>
      <c r="I3" s="60" t="s">
        <v>37</v>
      </c>
      <c r="J3" s="61"/>
      <c r="K3" s="61"/>
      <c r="L3" s="61"/>
    </row>
    <row r="4" spans="1:12" ht="24.95" customHeight="1" x14ac:dyDescent="0.25">
      <c r="A4" s="106" t="s">
        <v>23</v>
      </c>
      <c r="B4" s="6" t="s">
        <v>26</v>
      </c>
      <c r="C4" s="6">
        <v>103</v>
      </c>
      <c r="D4" s="6">
        <v>5</v>
      </c>
      <c r="E4" s="6">
        <v>62</v>
      </c>
      <c r="F4" s="6">
        <v>16</v>
      </c>
      <c r="G4" s="6">
        <v>0</v>
      </c>
      <c r="H4" s="6">
        <v>0</v>
      </c>
      <c r="I4" s="10">
        <v>15</v>
      </c>
      <c r="J4" s="16">
        <f>SUM(C4:I4)</f>
        <v>201</v>
      </c>
      <c r="K4" s="16"/>
    </row>
    <row r="5" spans="1:12" ht="24.95" customHeight="1" x14ac:dyDescent="0.25">
      <c r="A5" s="106"/>
      <c r="B5" s="6" t="s">
        <v>27</v>
      </c>
      <c r="C5" s="8">
        <f t="shared" ref="C5:I5" si="0">C4/$K$12</f>
        <v>0.51243781094527363</v>
      </c>
      <c r="D5" s="8">
        <f t="shared" si="0"/>
        <v>2.4875621890547265E-2</v>
      </c>
      <c r="E5" s="8">
        <f t="shared" si="0"/>
        <v>0.30845771144278605</v>
      </c>
      <c r="F5" s="8">
        <f t="shared" si="0"/>
        <v>7.9601990049751242E-2</v>
      </c>
      <c r="G5" s="8">
        <f t="shared" si="0"/>
        <v>0</v>
      </c>
      <c r="H5" s="8">
        <f t="shared" si="0"/>
        <v>0</v>
      </c>
      <c r="I5" s="27">
        <f t="shared" si="0"/>
        <v>7.4626865671641784E-2</v>
      </c>
      <c r="J5" s="28">
        <f t="shared" ref="J5:J9" si="1">SUM(C5:I5)</f>
        <v>0.99999999999999989</v>
      </c>
      <c r="K5" s="16"/>
    </row>
    <row r="6" spans="1:12" ht="24.95" customHeight="1" x14ac:dyDescent="0.25">
      <c r="A6" s="106" t="s">
        <v>24</v>
      </c>
      <c r="B6" s="6" t="s">
        <v>26</v>
      </c>
      <c r="C6" s="6">
        <v>171</v>
      </c>
      <c r="D6" s="6">
        <v>17</v>
      </c>
      <c r="E6" s="6">
        <v>83</v>
      </c>
      <c r="F6" s="6">
        <v>5</v>
      </c>
      <c r="G6" s="6">
        <v>10</v>
      </c>
      <c r="H6" s="6">
        <v>10</v>
      </c>
      <c r="I6" s="10">
        <v>4</v>
      </c>
      <c r="J6" s="16">
        <f t="shared" si="1"/>
        <v>300</v>
      </c>
      <c r="K6" s="16"/>
    </row>
    <row r="7" spans="1:12" ht="24.95" customHeight="1" x14ac:dyDescent="0.25">
      <c r="A7" s="106"/>
      <c r="B7" s="6" t="s">
        <v>27</v>
      </c>
      <c r="C7" s="8">
        <f t="shared" ref="C7:I7" si="2">C6/$K$14</f>
        <v>0.51975683890577506</v>
      </c>
      <c r="D7" s="8">
        <f t="shared" si="2"/>
        <v>5.1671732522796353E-2</v>
      </c>
      <c r="E7" s="8">
        <f t="shared" si="2"/>
        <v>0.25227963525835867</v>
      </c>
      <c r="F7" s="8">
        <f t="shared" si="2"/>
        <v>1.5197568389057751E-2</v>
      </c>
      <c r="G7" s="8">
        <f t="shared" si="2"/>
        <v>3.0395136778115502E-2</v>
      </c>
      <c r="H7" s="8">
        <f t="shared" si="2"/>
        <v>3.0395136778115502E-2</v>
      </c>
      <c r="I7" s="27">
        <f t="shared" si="2"/>
        <v>1.2158054711246201E-2</v>
      </c>
      <c r="J7" s="16">
        <f t="shared" si="1"/>
        <v>0.91185410334346495</v>
      </c>
      <c r="K7" s="16"/>
    </row>
    <row r="8" spans="1:12" ht="24.95" customHeight="1" x14ac:dyDescent="0.25">
      <c r="A8" s="106" t="s">
        <v>25</v>
      </c>
      <c r="B8" s="6" t="s">
        <v>26</v>
      </c>
      <c r="C8" s="6">
        <v>55</v>
      </c>
      <c r="D8" s="6">
        <v>5</v>
      </c>
      <c r="E8" s="6">
        <v>26</v>
      </c>
      <c r="F8" s="6">
        <v>4</v>
      </c>
      <c r="G8" s="6">
        <v>4</v>
      </c>
      <c r="H8" s="6">
        <v>4</v>
      </c>
      <c r="I8" s="10">
        <v>4</v>
      </c>
      <c r="J8" s="16">
        <f t="shared" si="1"/>
        <v>102</v>
      </c>
      <c r="K8" s="16"/>
    </row>
    <row r="9" spans="1:12" ht="24.95" customHeight="1" thickBot="1" x14ac:dyDescent="0.3">
      <c r="A9" s="107"/>
      <c r="B9" s="12" t="s">
        <v>27</v>
      </c>
      <c r="C9" s="13">
        <f t="shared" ref="C9:I9" si="3">C8/$K$16</f>
        <v>0.5092592592592593</v>
      </c>
      <c r="D9" s="13">
        <f t="shared" si="3"/>
        <v>4.6296296296296294E-2</v>
      </c>
      <c r="E9" s="13">
        <f t="shared" si="3"/>
        <v>0.24074074074074073</v>
      </c>
      <c r="F9" s="13">
        <f t="shared" si="3"/>
        <v>3.7037037037037035E-2</v>
      </c>
      <c r="G9" s="13">
        <f t="shared" si="3"/>
        <v>3.7037037037037035E-2</v>
      </c>
      <c r="H9" s="13">
        <f t="shared" si="3"/>
        <v>3.7037037037037035E-2</v>
      </c>
      <c r="I9" s="29">
        <f t="shared" si="3"/>
        <v>3.7037037037037035E-2</v>
      </c>
      <c r="J9" s="16">
        <f t="shared" si="1"/>
        <v>0.9444444444444442</v>
      </c>
      <c r="K9" s="16"/>
    </row>
    <row r="10" spans="1:12" s="7" customFormat="1" ht="20.100000000000001" customHeight="1" x14ac:dyDescent="0.25">
      <c r="A10" s="108" t="s">
        <v>29</v>
      </c>
      <c r="B10" s="109"/>
      <c r="C10" s="112" t="s">
        <v>141</v>
      </c>
      <c r="D10" s="112"/>
      <c r="E10" s="112"/>
      <c r="F10" s="112"/>
      <c r="G10" s="112"/>
      <c r="H10" s="112"/>
      <c r="I10" s="113"/>
      <c r="J10" s="58"/>
      <c r="K10" s="58"/>
      <c r="L10" s="58"/>
    </row>
    <row r="11" spans="1:12" ht="94.5" x14ac:dyDescent="0.25">
      <c r="A11" s="110"/>
      <c r="B11" s="111"/>
      <c r="C11" s="59" t="s">
        <v>31</v>
      </c>
      <c r="D11" s="59" t="s">
        <v>32</v>
      </c>
      <c r="E11" s="59" t="s">
        <v>33</v>
      </c>
      <c r="F11" s="59" t="s">
        <v>34</v>
      </c>
      <c r="G11" s="59" t="s">
        <v>35</v>
      </c>
      <c r="H11" s="59" t="s">
        <v>36</v>
      </c>
      <c r="I11" s="60" t="s">
        <v>37</v>
      </c>
      <c r="J11" s="53"/>
      <c r="K11" s="57" t="s">
        <v>137</v>
      </c>
      <c r="L11" s="53"/>
    </row>
    <row r="12" spans="1:12" ht="24.95" customHeight="1" x14ac:dyDescent="0.25">
      <c r="A12" s="106" t="s">
        <v>23</v>
      </c>
      <c r="B12" s="6" t="s">
        <v>26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0">
        <v>0</v>
      </c>
      <c r="J12" s="16">
        <f>SUM(C12:I12)</f>
        <v>0</v>
      </c>
      <c r="K12" s="30">
        <f t="shared" ref="K12:K17" si="4">J4+J12</f>
        <v>201</v>
      </c>
      <c r="L12" s="16"/>
    </row>
    <row r="13" spans="1:12" ht="24.95" customHeight="1" x14ac:dyDescent="0.25">
      <c r="A13" s="106"/>
      <c r="B13" s="6" t="s">
        <v>27</v>
      </c>
      <c r="C13" s="8">
        <f>C12/$K$12</f>
        <v>0</v>
      </c>
      <c r="D13" s="8">
        <f t="shared" ref="D13:I13" si="5">D12/$K$12</f>
        <v>0</v>
      </c>
      <c r="E13" s="8">
        <f t="shared" si="5"/>
        <v>0</v>
      </c>
      <c r="F13" s="8">
        <f t="shared" si="5"/>
        <v>0</v>
      </c>
      <c r="G13" s="8">
        <f t="shared" si="5"/>
        <v>0</v>
      </c>
      <c r="H13" s="8">
        <f t="shared" si="5"/>
        <v>0</v>
      </c>
      <c r="I13" s="27">
        <f t="shared" si="5"/>
        <v>0</v>
      </c>
      <c r="J13" s="28">
        <f t="shared" ref="J13:J17" si="6">SUM(C13:I13)</f>
        <v>0</v>
      </c>
      <c r="K13" s="31">
        <f t="shared" si="4"/>
        <v>0.99999999999999989</v>
      </c>
      <c r="L13" s="16"/>
    </row>
    <row r="14" spans="1:12" ht="24.95" customHeight="1" x14ac:dyDescent="0.25">
      <c r="A14" s="106" t="s">
        <v>24</v>
      </c>
      <c r="B14" s="6" t="s">
        <v>26</v>
      </c>
      <c r="C14" s="6">
        <v>13</v>
      </c>
      <c r="D14" s="6">
        <v>0</v>
      </c>
      <c r="E14" s="6">
        <v>3</v>
      </c>
      <c r="F14" s="6">
        <v>0</v>
      </c>
      <c r="G14" s="6">
        <v>2</v>
      </c>
      <c r="H14" s="6">
        <v>8</v>
      </c>
      <c r="I14" s="10">
        <v>3</v>
      </c>
      <c r="J14" s="16">
        <f t="shared" si="6"/>
        <v>29</v>
      </c>
      <c r="K14" s="30">
        <f t="shared" si="4"/>
        <v>329</v>
      </c>
      <c r="L14" s="16"/>
    </row>
    <row r="15" spans="1:12" ht="24.95" customHeight="1" x14ac:dyDescent="0.25">
      <c r="A15" s="106"/>
      <c r="B15" s="6" t="s">
        <v>27</v>
      </c>
      <c r="C15" s="8">
        <f>C14/$K$14</f>
        <v>3.9513677811550151E-2</v>
      </c>
      <c r="D15" s="8">
        <f t="shared" ref="D15:I15" si="7">D14/$K$14</f>
        <v>0</v>
      </c>
      <c r="E15" s="8">
        <f t="shared" si="7"/>
        <v>9.11854103343465E-3</v>
      </c>
      <c r="F15" s="8">
        <f t="shared" si="7"/>
        <v>0</v>
      </c>
      <c r="G15" s="8">
        <f t="shared" si="7"/>
        <v>6.0790273556231003E-3</v>
      </c>
      <c r="H15" s="8">
        <f t="shared" si="7"/>
        <v>2.4316109422492401E-2</v>
      </c>
      <c r="I15" s="27">
        <f t="shared" si="7"/>
        <v>9.11854103343465E-3</v>
      </c>
      <c r="J15" s="16">
        <f t="shared" si="6"/>
        <v>8.8145896656534953E-2</v>
      </c>
      <c r="K15" s="31">
        <f t="shared" si="4"/>
        <v>0.99999999999999989</v>
      </c>
      <c r="L15" s="16"/>
    </row>
    <row r="16" spans="1:12" ht="24.95" customHeight="1" x14ac:dyDescent="0.25">
      <c r="A16" s="106" t="s">
        <v>25</v>
      </c>
      <c r="B16" s="6" t="s">
        <v>26</v>
      </c>
      <c r="C16" s="6">
        <v>3</v>
      </c>
      <c r="D16" s="6">
        <v>0</v>
      </c>
      <c r="E16" s="6">
        <v>1</v>
      </c>
      <c r="F16" s="6">
        <v>0</v>
      </c>
      <c r="G16" s="6">
        <v>0</v>
      </c>
      <c r="H16" s="6">
        <v>2</v>
      </c>
      <c r="I16" s="10">
        <v>0</v>
      </c>
      <c r="J16" s="16">
        <f t="shared" si="6"/>
        <v>6</v>
      </c>
      <c r="K16" s="30">
        <f t="shared" si="4"/>
        <v>108</v>
      </c>
      <c r="L16" s="16"/>
    </row>
    <row r="17" spans="1:12" ht="24.95" customHeight="1" thickBot="1" x14ac:dyDescent="0.3">
      <c r="A17" s="107"/>
      <c r="B17" s="12" t="s">
        <v>27</v>
      </c>
      <c r="C17" s="13">
        <f>C16/$K$16</f>
        <v>2.7777777777777776E-2</v>
      </c>
      <c r="D17" s="13">
        <f t="shared" ref="D17:I17" si="8">D16/$K$16</f>
        <v>0</v>
      </c>
      <c r="E17" s="13">
        <f t="shared" si="8"/>
        <v>9.2592592592592587E-3</v>
      </c>
      <c r="F17" s="13">
        <f t="shared" si="8"/>
        <v>0</v>
      </c>
      <c r="G17" s="13">
        <f t="shared" si="8"/>
        <v>0</v>
      </c>
      <c r="H17" s="13">
        <f t="shared" si="8"/>
        <v>1.8518518518518517E-2</v>
      </c>
      <c r="I17" s="29">
        <f t="shared" si="8"/>
        <v>0</v>
      </c>
      <c r="J17" s="16">
        <f t="shared" si="6"/>
        <v>5.5555555555555552E-2</v>
      </c>
      <c r="K17" s="31">
        <f t="shared" si="4"/>
        <v>0.99999999999999978</v>
      </c>
      <c r="L17" s="16"/>
    </row>
  </sheetData>
  <mergeCells count="11">
    <mergeCell ref="A1:D1"/>
    <mergeCell ref="A14:A15"/>
    <mergeCell ref="A16:A17"/>
    <mergeCell ref="A2:B3"/>
    <mergeCell ref="A10:B11"/>
    <mergeCell ref="C2:I2"/>
    <mergeCell ref="C10:I10"/>
    <mergeCell ref="A4:A5"/>
    <mergeCell ref="A6:A7"/>
    <mergeCell ref="A8:A9"/>
    <mergeCell ref="A12:A1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opLeftCell="B1" zoomScale="65" zoomScaleNormal="65" workbookViewId="0">
      <selection activeCell="C4" sqref="C4:R9"/>
    </sheetView>
  </sheetViews>
  <sheetFormatPr defaultRowHeight="15.75" x14ac:dyDescent="0.25"/>
  <cols>
    <col min="1" max="2" width="10.625" style="1" customWidth="1"/>
    <col min="3" max="18" width="8.625" style="1" customWidth="1"/>
    <col min="19" max="16384" width="9" style="1"/>
  </cols>
  <sheetData>
    <row r="1" spans="1:19" s="63" customFormat="1" ht="21.75" thickBot="1" x14ac:dyDescent="0.3">
      <c r="A1" s="98" t="s">
        <v>146</v>
      </c>
      <c r="B1" s="98"/>
      <c r="C1" s="98"/>
      <c r="D1" s="98"/>
      <c r="E1" s="98"/>
      <c r="F1" s="98"/>
      <c r="G1" s="98"/>
    </row>
    <row r="2" spans="1:19" ht="20.100000000000001" customHeight="1" x14ac:dyDescent="0.25">
      <c r="A2" s="114" t="s">
        <v>38</v>
      </c>
      <c r="B2" s="115"/>
      <c r="C2" s="118" t="s">
        <v>30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1:19" ht="170.1" customHeight="1" x14ac:dyDescent="0.25">
      <c r="A3" s="116"/>
      <c r="B3" s="117"/>
      <c r="C3" s="54" t="s">
        <v>0</v>
      </c>
      <c r="D3" s="54" t="s">
        <v>39</v>
      </c>
      <c r="E3" s="54" t="s">
        <v>1</v>
      </c>
      <c r="F3" s="54" t="s">
        <v>2</v>
      </c>
      <c r="G3" s="54" t="s">
        <v>3</v>
      </c>
      <c r="H3" s="54" t="s">
        <v>40</v>
      </c>
      <c r="I3" s="54" t="s">
        <v>4</v>
      </c>
      <c r="J3" s="54" t="s">
        <v>5</v>
      </c>
      <c r="K3" s="54" t="s">
        <v>41</v>
      </c>
      <c r="L3" s="54" t="s">
        <v>6</v>
      </c>
      <c r="M3" s="54" t="s">
        <v>42</v>
      </c>
      <c r="N3" s="54" t="s">
        <v>7</v>
      </c>
      <c r="O3" s="54" t="s">
        <v>8</v>
      </c>
      <c r="P3" s="54" t="s">
        <v>9</v>
      </c>
      <c r="Q3" s="54" t="s">
        <v>10</v>
      </c>
      <c r="R3" s="55" t="s">
        <v>43</v>
      </c>
      <c r="S3" s="56" t="s">
        <v>138</v>
      </c>
    </row>
    <row r="4" spans="1:19" ht="24.95" customHeight="1" x14ac:dyDescent="0.25">
      <c r="A4" s="106" t="s">
        <v>23</v>
      </c>
      <c r="B4" s="6" t="s">
        <v>26</v>
      </c>
      <c r="C4" s="6">
        <v>3</v>
      </c>
      <c r="D4" s="6">
        <v>3</v>
      </c>
      <c r="E4" s="6">
        <v>8</v>
      </c>
      <c r="F4" s="6">
        <v>0</v>
      </c>
      <c r="G4" s="6">
        <v>4</v>
      </c>
      <c r="H4" s="6">
        <v>54</v>
      </c>
      <c r="I4" s="6">
        <v>2</v>
      </c>
      <c r="J4" s="6">
        <v>27</v>
      </c>
      <c r="K4" s="6">
        <v>4</v>
      </c>
      <c r="L4" s="6">
        <v>34</v>
      </c>
      <c r="M4" s="6">
        <v>3</v>
      </c>
      <c r="N4" s="6">
        <v>1</v>
      </c>
      <c r="O4" s="6">
        <v>58</v>
      </c>
      <c r="P4" s="6">
        <v>0</v>
      </c>
      <c r="Q4" s="6">
        <v>0</v>
      </c>
      <c r="R4" s="6">
        <v>0</v>
      </c>
      <c r="S4" s="10">
        <f>SUM(C4:R4)</f>
        <v>201</v>
      </c>
    </row>
    <row r="5" spans="1:19" ht="24.95" customHeight="1" x14ac:dyDescent="0.25">
      <c r="A5" s="106"/>
      <c r="B5" s="6" t="s">
        <v>27</v>
      </c>
      <c r="C5" s="8">
        <f>C4/$S$4</f>
        <v>1.4925373134328358E-2</v>
      </c>
      <c r="D5" s="8">
        <f t="shared" ref="D5:R5" si="0">D4/$S$4</f>
        <v>1.4925373134328358E-2</v>
      </c>
      <c r="E5" s="8">
        <f t="shared" si="0"/>
        <v>3.9800995024875621E-2</v>
      </c>
      <c r="F5" s="8">
        <f t="shared" si="0"/>
        <v>0</v>
      </c>
      <c r="G5" s="8">
        <f t="shared" si="0"/>
        <v>1.9900497512437811E-2</v>
      </c>
      <c r="H5" s="8">
        <f t="shared" si="0"/>
        <v>0.26865671641791045</v>
      </c>
      <c r="I5" s="8">
        <f t="shared" si="0"/>
        <v>9.9502487562189053E-3</v>
      </c>
      <c r="J5" s="8">
        <f t="shared" si="0"/>
        <v>0.13432835820895522</v>
      </c>
      <c r="K5" s="8">
        <f t="shared" si="0"/>
        <v>1.9900497512437811E-2</v>
      </c>
      <c r="L5" s="8">
        <f t="shared" si="0"/>
        <v>0.1691542288557214</v>
      </c>
      <c r="M5" s="8">
        <f t="shared" si="0"/>
        <v>1.4925373134328358E-2</v>
      </c>
      <c r="N5" s="8">
        <f t="shared" si="0"/>
        <v>4.9751243781094526E-3</v>
      </c>
      <c r="O5" s="8">
        <f t="shared" si="0"/>
        <v>0.28855721393034828</v>
      </c>
      <c r="P5" s="8">
        <f t="shared" si="0"/>
        <v>0</v>
      </c>
      <c r="Q5" s="8">
        <f t="shared" si="0"/>
        <v>0</v>
      </c>
      <c r="R5" s="11">
        <f t="shared" si="0"/>
        <v>0</v>
      </c>
      <c r="S5" s="9">
        <f t="shared" ref="S5:S9" si="1">SUM(C5:R5)</f>
        <v>1</v>
      </c>
    </row>
    <row r="6" spans="1:19" ht="24.95" customHeight="1" x14ac:dyDescent="0.25">
      <c r="A6" s="106" t="s">
        <v>24</v>
      </c>
      <c r="B6" s="6" t="s">
        <v>26</v>
      </c>
      <c r="C6" s="6">
        <v>11</v>
      </c>
      <c r="D6" s="6">
        <v>19</v>
      </c>
      <c r="E6" s="6">
        <v>8</v>
      </c>
      <c r="F6" s="6">
        <v>13</v>
      </c>
      <c r="G6" s="6">
        <v>16</v>
      </c>
      <c r="H6" s="6">
        <v>18</v>
      </c>
      <c r="I6" s="6">
        <v>1</v>
      </c>
      <c r="J6" s="6">
        <v>4</v>
      </c>
      <c r="K6" s="6">
        <v>0</v>
      </c>
      <c r="L6" s="6">
        <v>17</v>
      </c>
      <c r="M6" s="6">
        <v>52</v>
      </c>
      <c r="N6" s="6">
        <v>5</v>
      </c>
      <c r="O6" s="6">
        <v>97</v>
      </c>
      <c r="P6" s="6">
        <v>40</v>
      </c>
      <c r="Q6" s="6">
        <v>27</v>
      </c>
      <c r="R6" s="6">
        <v>1</v>
      </c>
      <c r="S6" s="10">
        <f t="shared" si="1"/>
        <v>329</v>
      </c>
    </row>
    <row r="7" spans="1:19" ht="24.95" customHeight="1" x14ac:dyDescent="0.25">
      <c r="A7" s="106"/>
      <c r="B7" s="6" t="s">
        <v>27</v>
      </c>
      <c r="C7" s="8">
        <f>C6/$S$6</f>
        <v>3.3434650455927049E-2</v>
      </c>
      <c r="D7" s="8">
        <f t="shared" ref="D7:R7" si="2">D6/$S$6</f>
        <v>5.7750759878419454E-2</v>
      </c>
      <c r="E7" s="8">
        <f t="shared" si="2"/>
        <v>2.4316109422492401E-2</v>
      </c>
      <c r="F7" s="8">
        <f t="shared" si="2"/>
        <v>3.9513677811550151E-2</v>
      </c>
      <c r="G7" s="8">
        <f t="shared" si="2"/>
        <v>4.8632218844984802E-2</v>
      </c>
      <c r="H7" s="8">
        <f t="shared" si="2"/>
        <v>5.4711246200607903E-2</v>
      </c>
      <c r="I7" s="8">
        <f t="shared" si="2"/>
        <v>3.0395136778115501E-3</v>
      </c>
      <c r="J7" s="8">
        <f t="shared" si="2"/>
        <v>1.2158054711246201E-2</v>
      </c>
      <c r="K7" s="8">
        <f t="shared" si="2"/>
        <v>0</v>
      </c>
      <c r="L7" s="8">
        <f t="shared" si="2"/>
        <v>5.1671732522796353E-2</v>
      </c>
      <c r="M7" s="8">
        <f t="shared" si="2"/>
        <v>0.1580547112462006</v>
      </c>
      <c r="N7" s="8">
        <f t="shared" si="2"/>
        <v>1.5197568389057751E-2</v>
      </c>
      <c r="O7" s="8">
        <f t="shared" si="2"/>
        <v>0.29483282674772038</v>
      </c>
      <c r="P7" s="8">
        <f t="shared" si="2"/>
        <v>0.12158054711246201</v>
      </c>
      <c r="Q7" s="8">
        <f t="shared" si="2"/>
        <v>8.2066869300911852E-2</v>
      </c>
      <c r="R7" s="11">
        <f t="shared" si="2"/>
        <v>3.0395136778115501E-3</v>
      </c>
      <c r="S7" s="9">
        <f t="shared" si="1"/>
        <v>1</v>
      </c>
    </row>
    <row r="8" spans="1:19" ht="24.95" customHeight="1" x14ac:dyDescent="0.25">
      <c r="A8" s="106" t="s">
        <v>25</v>
      </c>
      <c r="B8" s="6" t="s">
        <v>26</v>
      </c>
      <c r="C8" s="6">
        <v>4</v>
      </c>
      <c r="D8" s="6">
        <v>2</v>
      </c>
      <c r="E8" s="6">
        <v>8</v>
      </c>
      <c r="F8" s="6">
        <v>4</v>
      </c>
      <c r="G8" s="6">
        <v>2</v>
      </c>
      <c r="H8" s="6">
        <v>4</v>
      </c>
      <c r="I8" s="6">
        <v>1</v>
      </c>
      <c r="J8" s="6">
        <v>4</v>
      </c>
      <c r="K8" s="6">
        <v>0</v>
      </c>
      <c r="L8" s="6">
        <v>7</v>
      </c>
      <c r="M8" s="6">
        <v>20</v>
      </c>
      <c r="N8" s="6">
        <v>1</v>
      </c>
      <c r="O8" s="6">
        <v>29</v>
      </c>
      <c r="P8" s="6">
        <v>17</v>
      </c>
      <c r="Q8" s="6">
        <v>4</v>
      </c>
      <c r="R8" s="6">
        <v>1</v>
      </c>
      <c r="S8" s="10">
        <f t="shared" si="1"/>
        <v>108</v>
      </c>
    </row>
    <row r="9" spans="1:19" ht="24.95" customHeight="1" thickBot="1" x14ac:dyDescent="0.3">
      <c r="A9" s="107"/>
      <c r="B9" s="12" t="s">
        <v>27</v>
      </c>
      <c r="C9" s="14">
        <f>C8/$S$8</f>
        <v>3.7037037037037035E-2</v>
      </c>
      <c r="D9" s="13">
        <f t="shared" ref="D9:R9" si="3">D8/$S$8</f>
        <v>1.8518518518518517E-2</v>
      </c>
      <c r="E9" s="13">
        <f t="shared" si="3"/>
        <v>7.407407407407407E-2</v>
      </c>
      <c r="F9" s="13">
        <f t="shared" si="3"/>
        <v>3.7037037037037035E-2</v>
      </c>
      <c r="G9" s="14">
        <f t="shared" si="3"/>
        <v>1.8518518518518517E-2</v>
      </c>
      <c r="H9" s="14">
        <f t="shared" si="3"/>
        <v>3.7037037037037035E-2</v>
      </c>
      <c r="I9" s="14">
        <f t="shared" si="3"/>
        <v>9.2592592592592587E-3</v>
      </c>
      <c r="J9" s="13">
        <f t="shared" si="3"/>
        <v>3.7037037037037035E-2</v>
      </c>
      <c r="K9" s="13">
        <f t="shared" si="3"/>
        <v>0</v>
      </c>
      <c r="L9" s="13">
        <f t="shared" si="3"/>
        <v>6.4814814814814811E-2</v>
      </c>
      <c r="M9" s="13">
        <f t="shared" si="3"/>
        <v>0.18518518518518517</v>
      </c>
      <c r="N9" s="13">
        <f t="shared" si="3"/>
        <v>9.2592592592592587E-3</v>
      </c>
      <c r="O9" s="13">
        <f t="shared" si="3"/>
        <v>0.26851851851851855</v>
      </c>
      <c r="P9" s="13">
        <f t="shared" si="3"/>
        <v>0.15740740740740741</v>
      </c>
      <c r="Q9" s="14">
        <f t="shared" si="3"/>
        <v>3.7037037037037035E-2</v>
      </c>
      <c r="R9" s="13">
        <f t="shared" si="3"/>
        <v>9.2592592592592587E-3</v>
      </c>
      <c r="S9" s="15">
        <f t="shared" si="1"/>
        <v>1</v>
      </c>
    </row>
    <row r="10" spans="1:19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</sheetData>
  <mergeCells count="6">
    <mergeCell ref="A1:G1"/>
    <mergeCell ref="A4:A5"/>
    <mergeCell ref="A6:A7"/>
    <mergeCell ref="A8:A9"/>
    <mergeCell ref="A2:B3"/>
    <mergeCell ref="C2:S2"/>
  </mergeCells>
  <phoneticPr fontId="1" type="noConversion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60" zoomScaleNormal="60" workbookViewId="0">
      <selection activeCell="P16" sqref="P16"/>
    </sheetView>
  </sheetViews>
  <sheetFormatPr defaultRowHeight="15.75" x14ac:dyDescent="0.25"/>
  <cols>
    <col min="1" max="2" width="10.625" style="1" customWidth="1"/>
    <col min="3" max="10" width="9" style="1"/>
    <col min="11" max="11" width="9.75" style="1" bestFit="1" customWidth="1"/>
    <col min="12" max="16384" width="9" style="1"/>
  </cols>
  <sheetData>
    <row r="1" spans="1:16" s="63" customFormat="1" ht="21.75" thickBot="1" x14ac:dyDescent="0.3">
      <c r="A1" s="98" t="s">
        <v>147</v>
      </c>
      <c r="B1" s="98"/>
      <c r="C1" s="98"/>
    </row>
    <row r="2" spans="1:16" ht="20.100000000000001" customHeight="1" x14ac:dyDescent="0.25">
      <c r="A2" s="121" t="s">
        <v>11</v>
      </c>
      <c r="B2" s="122"/>
      <c r="C2" s="51" t="s">
        <v>45</v>
      </c>
      <c r="D2" s="83" t="s">
        <v>46</v>
      </c>
      <c r="E2" s="83" t="s">
        <v>47</v>
      </c>
      <c r="F2" s="83" t="s">
        <v>65</v>
      </c>
      <c r="G2" s="83" t="s">
        <v>48</v>
      </c>
      <c r="H2" s="83" t="s">
        <v>49</v>
      </c>
      <c r="I2" s="83" t="s">
        <v>50</v>
      </c>
      <c r="J2" s="83" t="s">
        <v>51</v>
      </c>
      <c r="K2" s="83" t="s">
        <v>52</v>
      </c>
      <c r="L2" s="83" t="s">
        <v>53</v>
      </c>
      <c r="M2" s="83" t="s">
        <v>54</v>
      </c>
      <c r="N2" s="44" t="s">
        <v>55</v>
      </c>
      <c r="O2" s="53"/>
    </row>
    <row r="3" spans="1:16" ht="24.95" customHeight="1" x14ac:dyDescent="0.25">
      <c r="A3" s="101" t="s">
        <v>23</v>
      </c>
      <c r="B3" s="10" t="s">
        <v>44</v>
      </c>
      <c r="C3" s="97">
        <v>7</v>
      </c>
      <c r="D3" s="97">
        <v>20</v>
      </c>
      <c r="E3" s="97">
        <v>78</v>
      </c>
      <c r="F3" s="97">
        <v>0</v>
      </c>
      <c r="G3" s="97">
        <v>0</v>
      </c>
      <c r="H3" s="97">
        <v>93</v>
      </c>
      <c r="I3" s="97">
        <v>0</v>
      </c>
      <c r="J3" s="97">
        <v>0</v>
      </c>
      <c r="K3" s="97">
        <v>0</v>
      </c>
      <c r="L3" s="97">
        <v>0</v>
      </c>
      <c r="M3" s="97">
        <v>1</v>
      </c>
      <c r="N3" s="93">
        <v>1</v>
      </c>
      <c r="O3" s="16"/>
      <c r="P3" s="16"/>
    </row>
    <row r="4" spans="1:16" ht="24.95" customHeight="1" x14ac:dyDescent="0.25">
      <c r="A4" s="102"/>
      <c r="B4" s="10" t="s">
        <v>27</v>
      </c>
      <c r="C4" s="19">
        <f>C3/$K$17</f>
        <v>3.482587064676617E-2</v>
      </c>
      <c r="D4" s="19">
        <f t="shared" ref="D4:N4" si="0">D3/$K$17</f>
        <v>9.950248756218906E-2</v>
      </c>
      <c r="E4" s="19">
        <f t="shared" si="0"/>
        <v>0.38805970149253732</v>
      </c>
      <c r="F4" s="19">
        <f t="shared" si="0"/>
        <v>0</v>
      </c>
      <c r="G4" s="19">
        <f t="shared" si="0"/>
        <v>0</v>
      </c>
      <c r="H4" s="19">
        <f t="shared" si="0"/>
        <v>0.46268656716417911</v>
      </c>
      <c r="I4" s="19">
        <f t="shared" si="0"/>
        <v>0</v>
      </c>
      <c r="J4" s="19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4.9751243781094526E-3</v>
      </c>
      <c r="N4" s="94">
        <f t="shared" si="0"/>
        <v>4.9751243781094526E-3</v>
      </c>
      <c r="O4" s="16"/>
      <c r="P4" s="16"/>
    </row>
    <row r="5" spans="1:16" ht="24.95" customHeight="1" x14ac:dyDescent="0.25">
      <c r="A5" s="101" t="s">
        <v>24</v>
      </c>
      <c r="B5" s="10" t="s">
        <v>44</v>
      </c>
      <c r="C5" s="97">
        <v>8</v>
      </c>
      <c r="D5" s="97">
        <v>37</v>
      </c>
      <c r="E5" s="97">
        <v>61</v>
      </c>
      <c r="F5" s="97">
        <v>5</v>
      </c>
      <c r="G5" s="97">
        <v>3</v>
      </c>
      <c r="H5" s="97">
        <v>2</v>
      </c>
      <c r="I5" s="97">
        <v>1</v>
      </c>
      <c r="J5" s="97">
        <v>15</v>
      </c>
      <c r="K5" s="97">
        <v>0</v>
      </c>
      <c r="L5" s="97">
        <v>15</v>
      </c>
      <c r="M5" s="97">
        <v>33</v>
      </c>
      <c r="N5" s="93">
        <v>2</v>
      </c>
      <c r="O5" s="16"/>
      <c r="P5" s="16"/>
    </row>
    <row r="6" spans="1:16" ht="24.95" customHeight="1" x14ac:dyDescent="0.25">
      <c r="A6" s="102"/>
      <c r="B6" s="10" t="s">
        <v>27</v>
      </c>
      <c r="C6" s="19">
        <f>C5/$K$19</f>
        <v>2.4316109422492401E-2</v>
      </c>
      <c r="D6" s="19">
        <f t="shared" ref="D6:N6" si="1">D5/$K$19</f>
        <v>0.11246200607902736</v>
      </c>
      <c r="E6" s="19">
        <f t="shared" si="1"/>
        <v>0.18541033434650456</v>
      </c>
      <c r="F6" s="19">
        <f t="shared" si="1"/>
        <v>1.5197568389057751E-2</v>
      </c>
      <c r="G6" s="25">
        <f t="shared" si="1"/>
        <v>9.11854103343465E-3</v>
      </c>
      <c r="H6" s="25">
        <f t="shared" si="1"/>
        <v>6.0790273556231003E-3</v>
      </c>
      <c r="I6" s="19">
        <f t="shared" si="1"/>
        <v>3.0395136778115501E-3</v>
      </c>
      <c r="J6" s="19">
        <f t="shared" si="1"/>
        <v>4.5592705167173252E-2</v>
      </c>
      <c r="K6" s="19">
        <f t="shared" si="1"/>
        <v>0</v>
      </c>
      <c r="L6" s="19">
        <f t="shared" si="1"/>
        <v>4.5592705167173252E-2</v>
      </c>
      <c r="M6" s="19">
        <f t="shared" si="1"/>
        <v>0.10030395136778116</v>
      </c>
      <c r="N6" s="20">
        <f t="shared" si="1"/>
        <v>6.0790273556231003E-3</v>
      </c>
      <c r="O6" s="16"/>
      <c r="P6" s="16"/>
    </row>
    <row r="7" spans="1:16" ht="24.95" customHeight="1" x14ac:dyDescent="0.25">
      <c r="A7" s="101" t="s">
        <v>25</v>
      </c>
      <c r="B7" s="10" t="s">
        <v>44</v>
      </c>
      <c r="C7" s="97">
        <v>1</v>
      </c>
      <c r="D7" s="97">
        <v>14</v>
      </c>
      <c r="E7" s="97">
        <v>17</v>
      </c>
      <c r="F7" s="97">
        <v>3</v>
      </c>
      <c r="G7" s="97">
        <v>1</v>
      </c>
      <c r="H7" s="97">
        <v>0</v>
      </c>
      <c r="I7" s="97">
        <v>1</v>
      </c>
      <c r="J7" s="97">
        <v>3</v>
      </c>
      <c r="K7" s="97">
        <v>0</v>
      </c>
      <c r="L7" s="97">
        <v>6</v>
      </c>
      <c r="M7" s="97">
        <v>10</v>
      </c>
      <c r="N7" s="93">
        <v>0</v>
      </c>
      <c r="O7" s="16"/>
      <c r="P7" s="16"/>
    </row>
    <row r="8" spans="1:16" ht="24.95" customHeight="1" thickBot="1" x14ac:dyDescent="0.3">
      <c r="A8" s="104"/>
      <c r="B8" s="21" t="s">
        <v>27</v>
      </c>
      <c r="C8" s="26">
        <f>C7/$K$21</f>
        <v>9.2592592592592587E-3</v>
      </c>
      <c r="D8" s="22">
        <f t="shared" ref="D8:N8" si="2">D7/$K$21</f>
        <v>0.12962962962962962</v>
      </c>
      <c r="E8" s="22">
        <f t="shared" si="2"/>
        <v>0.15740740740740741</v>
      </c>
      <c r="F8" s="22">
        <f t="shared" si="2"/>
        <v>2.7777777777777776E-2</v>
      </c>
      <c r="G8" s="26">
        <f t="shared" si="2"/>
        <v>9.2592592592592587E-3</v>
      </c>
      <c r="H8" s="26">
        <f t="shared" si="2"/>
        <v>0</v>
      </c>
      <c r="I8" s="26">
        <f t="shared" si="2"/>
        <v>9.2592592592592587E-3</v>
      </c>
      <c r="J8" s="22">
        <f t="shared" si="2"/>
        <v>2.7777777777777776E-2</v>
      </c>
      <c r="K8" s="22">
        <f t="shared" si="2"/>
        <v>0</v>
      </c>
      <c r="L8" s="22">
        <f t="shared" si="2"/>
        <v>5.5555555555555552E-2</v>
      </c>
      <c r="M8" s="22">
        <f t="shared" si="2"/>
        <v>9.2592592592592587E-2</v>
      </c>
      <c r="N8" s="95">
        <f t="shared" si="2"/>
        <v>0</v>
      </c>
      <c r="O8" s="16"/>
      <c r="P8" s="16"/>
    </row>
    <row r="9" spans="1:16" ht="20.100000000000001" customHeight="1" x14ac:dyDescent="0.25">
      <c r="A9" s="121" t="s">
        <v>11</v>
      </c>
      <c r="B9" s="122"/>
      <c r="C9" s="51" t="s">
        <v>56</v>
      </c>
      <c r="D9" s="83" t="s">
        <v>57</v>
      </c>
      <c r="E9" s="83" t="s">
        <v>58</v>
      </c>
      <c r="F9" s="83" t="s">
        <v>59</v>
      </c>
      <c r="G9" s="83" t="s">
        <v>60</v>
      </c>
      <c r="H9" s="83" t="s">
        <v>61</v>
      </c>
      <c r="I9" s="83" t="s">
        <v>62</v>
      </c>
      <c r="J9" s="83" t="s">
        <v>66</v>
      </c>
      <c r="K9" s="83" t="s">
        <v>63</v>
      </c>
      <c r="L9" s="44" t="s">
        <v>64</v>
      </c>
      <c r="M9" s="52"/>
      <c r="N9" s="3"/>
      <c r="O9" s="3"/>
      <c r="P9" s="3"/>
    </row>
    <row r="10" spans="1:16" ht="24.95" customHeight="1" x14ac:dyDescent="0.25">
      <c r="A10" s="101" t="s">
        <v>23</v>
      </c>
      <c r="B10" s="10" t="s">
        <v>44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3">
        <v>0</v>
      </c>
      <c r="M10" s="3"/>
      <c r="N10" s="3"/>
      <c r="O10" s="3"/>
      <c r="P10" s="3"/>
    </row>
    <row r="11" spans="1:16" ht="24.95" customHeight="1" x14ac:dyDescent="0.25">
      <c r="A11" s="102"/>
      <c r="B11" s="10" t="s">
        <v>27</v>
      </c>
      <c r="C11" s="25">
        <f>C10/$K$17</f>
        <v>0</v>
      </c>
      <c r="D11" s="25">
        <f t="shared" ref="D11:L11" si="3">D10/$K$17</f>
        <v>0</v>
      </c>
      <c r="E11" s="25">
        <f t="shared" si="3"/>
        <v>0</v>
      </c>
      <c r="F11" s="25">
        <f t="shared" si="3"/>
        <v>0</v>
      </c>
      <c r="G11" s="25">
        <f t="shared" si="3"/>
        <v>0</v>
      </c>
      <c r="H11" s="25">
        <f t="shared" si="3"/>
        <v>0</v>
      </c>
      <c r="I11" s="25">
        <f t="shared" si="3"/>
        <v>0</v>
      </c>
      <c r="J11" s="25">
        <f t="shared" si="3"/>
        <v>0</v>
      </c>
      <c r="K11" s="25">
        <f t="shared" si="3"/>
        <v>0</v>
      </c>
      <c r="L11" s="94">
        <f t="shared" si="3"/>
        <v>0</v>
      </c>
      <c r="M11" s="3"/>
      <c r="N11" s="3"/>
      <c r="O11" s="3"/>
      <c r="P11" s="3"/>
    </row>
    <row r="12" spans="1:16" ht="24.95" customHeight="1" x14ac:dyDescent="0.25">
      <c r="A12" s="101" t="s">
        <v>24</v>
      </c>
      <c r="B12" s="10" t="s">
        <v>44</v>
      </c>
      <c r="C12" s="97">
        <v>11</v>
      </c>
      <c r="D12" s="97">
        <v>85</v>
      </c>
      <c r="E12" s="97">
        <v>21</v>
      </c>
      <c r="F12" s="97">
        <v>2</v>
      </c>
      <c r="G12" s="97">
        <v>17</v>
      </c>
      <c r="H12" s="97">
        <v>2</v>
      </c>
      <c r="I12" s="97">
        <v>0</v>
      </c>
      <c r="J12" s="97">
        <v>1</v>
      </c>
      <c r="K12" s="97">
        <v>1</v>
      </c>
      <c r="L12" s="93">
        <v>2</v>
      </c>
      <c r="M12" s="3"/>
      <c r="N12" s="3"/>
      <c r="O12" s="3"/>
      <c r="P12" s="3"/>
    </row>
    <row r="13" spans="1:16" ht="24.95" customHeight="1" x14ac:dyDescent="0.25">
      <c r="A13" s="102"/>
      <c r="B13" s="10" t="s">
        <v>27</v>
      </c>
      <c r="C13" s="19">
        <f>C12/$K$19</f>
        <v>3.3434650455927049E-2</v>
      </c>
      <c r="D13" s="19">
        <f t="shared" ref="D13:L13" si="4">D12/$K$19</f>
        <v>0.25835866261398177</v>
      </c>
      <c r="E13" s="19">
        <f t="shared" si="4"/>
        <v>6.3829787234042548E-2</v>
      </c>
      <c r="F13" s="19">
        <f t="shared" si="4"/>
        <v>6.0790273556231003E-3</v>
      </c>
      <c r="G13" s="19">
        <f t="shared" si="4"/>
        <v>5.1671732522796353E-2</v>
      </c>
      <c r="H13" s="25">
        <f t="shared" si="4"/>
        <v>6.0790273556231003E-3</v>
      </c>
      <c r="I13" s="25">
        <f t="shared" si="4"/>
        <v>0</v>
      </c>
      <c r="J13" s="25">
        <f t="shared" si="4"/>
        <v>3.0395136778115501E-3</v>
      </c>
      <c r="K13" s="25">
        <f t="shared" si="4"/>
        <v>3.0395136778115501E-3</v>
      </c>
      <c r="L13" s="94">
        <f t="shared" si="4"/>
        <v>6.0790273556231003E-3</v>
      </c>
      <c r="M13" s="3"/>
      <c r="N13" s="3"/>
      <c r="O13" s="3"/>
      <c r="P13" s="3"/>
    </row>
    <row r="14" spans="1:16" ht="24.95" customHeight="1" x14ac:dyDescent="0.25">
      <c r="A14" s="101" t="s">
        <v>25</v>
      </c>
      <c r="B14" s="10" t="s">
        <v>44</v>
      </c>
      <c r="C14" s="97">
        <v>5</v>
      </c>
      <c r="D14" s="97">
        <v>25</v>
      </c>
      <c r="E14" s="97">
        <v>7</v>
      </c>
      <c r="F14" s="97">
        <v>2</v>
      </c>
      <c r="G14" s="97">
        <v>11</v>
      </c>
      <c r="H14" s="97">
        <v>0</v>
      </c>
      <c r="I14" s="97">
        <v>0</v>
      </c>
      <c r="J14" s="97">
        <v>0</v>
      </c>
      <c r="K14" s="97">
        <v>0</v>
      </c>
      <c r="L14" s="93">
        <v>1</v>
      </c>
      <c r="M14" s="3"/>
      <c r="N14" s="3"/>
      <c r="O14" s="3"/>
      <c r="P14" s="3"/>
    </row>
    <row r="15" spans="1:16" ht="24.95" customHeight="1" thickBot="1" x14ac:dyDescent="0.3">
      <c r="A15" s="104"/>
      <c r="B15" s="21" t="s">
        <v>27</v>
      </c>
      <c r="C15" s="22">
        <f>C14/$K$21</f>
        <v>4.6296296296296294E-2</v>
      </c>
      <c r="D15" s="22">
        <f t="shared" ref="D15:L15" si="5">D14/$K$21</f>
        <v>0.23148148148148148</v>
      </c>
      <c r="E15" s="22">
        <f t="shared" si="5"/>
        <v>6.4814814814814811E-2</v>
      </c>
      <c r="F15" s="22">
        <f t="shared" si="5"/>
        <v>1.8518518518518517E-2</v>
      </c>
      <c r="G15" s="26">
        <f t="shared" si="5"/>
        <v>0.10185185185185185</v>
      </c>
      <c r="H15" s="26">
        <f t="shared" si="5"/>
        <v>0</v>
      </c>
      <c r="I15" s="26">
        <f t="shared" si="5"/>
        <v>0</v>
      </c>
      <c r="J15" s="26">
        <f t="shared" si="5"/>
        <v>0</v>
      </c>
      <c r="K15" s="26">
        <f t="shared" si="5"/>
        <v>0</v>
      </c>
      <c r="L15" s="95">
        <f t="shared" si="5"/>
        <v>9.2592592592592587E-3</v>
      </c>
      <c r="M15" s="3"/>
      <c r="N15" s="3"/>
      <c r="O15" s="3"/>
      <c r="P15" s="3"/>
    </row>
    <row r="16" spans="1:16" ht="78.75" x14ac:dyDescent="0.25">
      <c r="A16" s="121" t="s">
        <v>11</v>
      </c>
      <c r="B16" s="122"/>
      <c r="C16" s="66" t="s">
        <v>67</v>
      </c>
      <c r="D16" s="43" t="s">
        <v>68</v>
      </c>
      <c r="E16" s="83" t="s">
        <v>69</v>
      </c>
      <c r="F16" s="83" t="s">
        <v>70</v>
      </c>
      <c r="G16" s="83" t="s">
        <v>71</v>
      </c>
      <c r="H16" s="83" t="s">
        <v>72</v>
      </c>
      <c r="I16" s="83" t="s">
        <v>73</v>
      </c>
      <c r="J16" s="83" t="s">
        <v>74</v>
      </c>
      <c r="K16" s="44" t="s">
        <v>138</v>
      </c>
      <c r="L16" s="3"/>
      <c r="M16" s="3"/>
      <c r="N16" s="3"/>
      <c r="O16" s="3"/>
      <c r="P16" s="3"/>
    </row>
    <row r="17" spans="1:16" ht="24.95" customHeight="1" x14ac:dyDescent="0.25">
      <c r="A17" s="101" t="s">
        <v>23</v>
      </c>
      <c r="B17" s="10" t="s">
        <v>44</v>
      </c>
      <c r="C17" s="6">
        <v>0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10">
        <f>SUM(C3:N3)+SUM(C10:L10)+SUM(C17:J17)</f>
        <v>201</v>
      </c>
      <c r="L17" s="3"/>
      <c r="M17" s="3"/>
      <c r="N17" s="3"/>
      <c r="O17" s="3"/>
      <c r="P17" s="3"/>
    </row>
    <row r="18" spans="1:16" ht="24.95" customHeight="1" x14ac:dyDescent="0.25">
      <c r="A18" s="102"/>
      <c r="B18" s="10" t="s">
        <v>27</v>
      </c>
      <c r="C18" s="67">
        <f>C17/$K$17</f>
        <v>0</v>
      </c>
      <c r="D18" s="25">
        <f t="shared" ref="D18:J18" si="6">D17/$K$17</f>
        <v>4.9751243781094526E-3</v>
      </c>
      <c r="E18" s="25">
        <f t="shared" si="6"/>
        <v>0</v>
      </c>
      <c r="F18" s="25">
        <f t="shared" si="6"/>
        <v>0</v>
      </c>
      <c r="G18" s="25">
        <f t="shared" si="6"/>
        <v>0</v>
      </c>
      <c r="H18" s="25">
        <f t="shared" si="6"/>
        <v>0</v>
      </c>
      <c r="I18" s="25">
        <f t="shared" si="6"/>
        <v>0</v>
      </c>
      <c r="J18" s="25">
        <f t="shared" si="6"/>
        <v>0</v>
      </c>
      <c r="K18" s="65">
        <f>SUM(C4:N4)+SUM(C11:L11)+SUM(C18:J18)</f>
        <v>0.99999999999999989</v>
      </c>
      <c r="L18" s="3"/>
      <c r="M18" s="3"/>
      <c r="N18" s="3"/>
      <c r="O18" s="3"/>
      <c r="P18" s="3"/>
    </row>
    <row r="19" spans="1:16" ht="24.95" customHeight="1" x14ac:dyDescent="0.25">
      <c r="A19" s="101" t="s">
        <v>24</v>
      </c>
      <c r="B19" s="10" t="s">
        <v>44</v>
      </c>
      <c r="C19" s="6">
        <v>4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10">
        <f t="shared" ref="K19:K21" si="7">SUM(C5:N5)+SUM(C12:L12)+SUM(C19:J19)</f>
        <v>329</v>
      </c>
      <c r="L19" s="3"/>
      <c r="M19" s="3"/>
      <c r="N19" s="3"/>
      <c r="O19" s="3"/>
      <c r="P19" s="3"/>
    </row>
    <row r="20" spans="1:16" ht="24.95" customHeight="1" x14ac:dyDescent="0.25">
      <c r="A20" s="102"/>
      <c r="B20" s="10" t="s">
        <v>27</v>
      </c>
      <c r="C20" s="67">
        <f>C19/$K$19</f>
        <v>1.2158054711246201E-2</v>
      </c>
      <c r="D20" s="19">
        <f t="shared" ref="D20:J20" si="8">D19/$K$19</f>
        <v>3.0395136778115501E-3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  <c r="J20" s="25">
        <f t="shared" si="8"/>
        <v>0</v>
      </c>
      <c r="K20" s="65">
        <f>SUM(C6:N6)+SUM(C13:L13)+SUM(C20:J20)</f>
        <v>0.99999999999999967</v>
      </c>
      <c r="L20" s="3"/>
      <c r="M20" s="3"/>
      <c r="N20" s="3"/>
      <c r="O20" s="3"/>
      <c r="P20" s="3"/>
    </row>
    <row r="21" spans="1:16" ht="24.95" customHeight="1" x14ac:dyDescent="0.25">
      <c r="A21" s="101" t="s">
        <v>25</v>
      </c>
      <c r="B21" s="10" t="s">
        <v>44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10">
        <f t="shared" si="7"/>
        <v>108</v>
      </c>
      <c r="L21" s="3"/>
      <c r="M21" s="3"/>
      <c r="N21" s="3"/>
      <c r="O21" s="3"/>
      <c r="P21" s="3"/>
    </row>
    <row r="22" spans="1:16" ht="24.95" customHeight="1" thickBot="1" x14ac:dyDescent="0.3">
      <c r="A22" s="104"/>
      <c r="B22" s="21" t="s">
        <v>27</v>
      </c>
      <c r="C22" s="68">
        <f>C21/$K$21</f>
        <v>9.2592592592592587E-3</v>
      </c>
      <c r="D22" s="26">
        <f t="shared" ref="D22:J22" si="9">D21/$K$21</f>
        <v>0</v>
      </c>
      <c r="E22" s="26">
        <f t="shared" si="9"/>
        <v>0</v>
      </c>
      <c r="F22" s="26">
        <f t="shared" si="9"/>
        <v>0</v>
      </c>
      <c r="G22" s="26">
        <f t="shared" si="9"/>
        <v>0</v>
      </c>
      <c r="H22" s="26">
        <f t="shared" si="9"/>
        <v>0</v>
      </c>
      <c r="I22" s="26">
        <f t="shared" si="9"/>
        <v>0</v>
      </c>
      <c r="J22" s="26">
        <f t="shared" si="9"/>
        <v>0</v>
      </c>
      <c r="K22" s="89">
        <f>SUM(C8:N8)+SUM(C15:L15)+SUM(C22:J22)</f>
        <v>1</v>
      </c>
      <c r="L22" s="3"/>
      <c r="M22" s="3"/>
      <c r="N22" s="3"/>
      <c r="O22" s="3"/>
      <c r="P22" s="3"/>
    </row>
    <row r="23" spans="1:16" x14ac:dyDescent="0.25">
      <c r="L23" s="3"/>
      <c r="M23" s="3"/>
      <c r="N23" s="3"/>
      <c r="O23" s="3"/>
      <c r="P23" s="3"/>
    </row>
    <row r="24" spans="1:16" x14ac:dyDescent="0.25">
      <c r="L24" s="3"/>
      <c r="M24" s="3"/>
      <c r="N24" s="3"/>
      <c r="O24" s="3"/>
      <c r="P24" s="3"/>
    </row>
  </sheetData>
  <mergeCells count="13">
    <mergeCell ref="A1:C1"/>
    <mergeCell ref="A17:A18"/>
    <mergeCell ref="A19:A20"/>
    <mergeCell ref="A21:A22"/>
    <mergeCell ref="A2:B2"/>
    <mergeCell ref="A9:B9"/>
    <mergeCell ref="A16:B16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="70" zoomScaleNormal="70" workbookViewId="0">
      <selection activeCell="P21" sqref="P21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1" s="63" customFormat="1" ht="21.75" thickBot="1" x14ac:dyDescent="0.3">
      <c r="A1" s="98" t="s">
        <v>148</v>
      </c>
      <c r="B1" s="98"/>
      <c r="C1" s="98"/>
    </row>
    <row r="2" spans="1:11" ht="63" x14ac:dyDescent="0.25">
      <c r="A2" s="82" t="s">
        <v>11</v>
      </c>
      <c r="B2" s="44"/>
      <c r="C2" s="49" t="s">
        <v>75</v>
      </c>
      <c r="D2" s="43" t="s">
        <v>76</v>
      </c>
      <c r="E2" s="43" t="s">
        <v>77</v>
      </c>
      <c r="F2" s="43" t="s">
        <v>78</v>
      </c>
      <c r="G2" s="43" t="s">
        <v>79</v>
      </c>
      <c r="H2" s="43" t="s">
        <v>80</v>
      </c>
      <c r="I2" s="43" t="s">
        <v>81</v>
      </c>
      <c r="J2" s="43" t="s">
        <v>82</v>
      </c>
      <c r="K2" s="50" t="s">
        <v>83</v>
      </c>
    </row>
    <row r="3" spans="1:11" ht="24.95" customHeight="1" x14ac:dyDescent="0.25">
      <c r="A3" s="101" t="s">
        <v>23</v>
      </c>
      <c r="B3" s="10" t="s">
        <v>26</v>
      </c>
      <c r="C3" s="97">
        <v>2</v>
      </c>
      <c r="D3" s="97">
        <v>10</v>
      </c>
      <c r="E3" s="97">
        <v>57</v>
      </c>
      <c r="F3" s="97">
        <v>44</v>
      </c>
      <c r="G3" s="97">
        <v>48</v>
      </c>
      <c r="H3" s="97">
        <v>15</v>
      </c>
      <c r="I3" s="97">
        <v>12</v>
      </c>
      <c r="J3" s="97">
        <v>6</v>
      </c>
      <c r="K3" s="93">
        <v>3</v>
      </c>
    </row>
    <row r="4" spans="1:11" ht="24.95" customHeight="1" x14ac:dyDescent="0.25">
      <c r="A4" s="102"/>
      <c r="B4" s="10" t="s">
        <v>27</v>
      </c>
      <c r="C4" s="19">
        <f>C3/$J$10</f>
        <v>9.9502487562189053E-3</v>
      </c>
      <c r="D4" s="19">
        <f t="shared" ref="D4:K4" si="0">D3/$J$10</f>
        <v>4.975124378109453E-2</v>
      </c>
      <c r="E4" s="19">
        <f t="shared" si="0"/>
        <v>0.28358208955223879</v>
      </c>
      <c r="F4" s="19">
        <f t="shared" si="0"/>
        <v>0.21890547263681592</v>
      </c>
      <c r="G4" s="19">
        <f t="shared" si="0"/>
        <v>0.23880597014925373</v>
      </c>
      <c r="H4" s="19">
        <f t="shared" si="0"/>
        <v>7.4626865671641784E-2</v>
      </c>
      <c r="I4" s="19">
        <f t="shared" si="0"/>
        <v>5.9701492537313432E-2</v>
      </c>
      <c r="J4" s="19">
        <f t="shared" si="0"/>
        <v>2.9850746268656716E-2</v>
      </c>
      <c r="K4" s="20">
        <f t="shared" si="0"/>
        <v>1.4925373134328358E-2</v>
      </c>
    </row>
    <row r="5" spans="1:11" ht="24.95" customHeight="1" x14ac:dyDescent="0.25">
      <c r="A5" s="101" t="s">
        <v>24</v>
      </c>
      <c r="B5" s="10" t="s">
        <v>26</v>
      </c>
      <c r="C5" s="97">
        <v>16</v>
      </c>
      <c r="D5" s="6">
        <v>15</v>
      </c>
      <c r="E5" s="6">
        <v>30</v>
      </c>
      <c r="F5" s="6">
        <v>50</v>
      </c>
      <c r="G5" s="6">
        <v>27</v>
      </c>
      <c r="H5" s="6">
        <v>64</v>
      </c>
      <c r="I5" s="6">
        <v>25</v>
      </c>
      <c r="J5" s="6">
        <v>14</v>
      </c>
      <c r="K5" s="10">
        <v>30</v>
      </c>
    </row>
    <row r="6" spans="1:11" ht="24.95" customHeight="1" x14ac:dyDescent="0.25">
      <c r="A6" s="102"/>
      <c r="B6" s="10" t="s">
        <v>27</v>
      </c>
      <c r="C6" s="19">
        <f>C5/$J$10</f>
        <v>7.9601990049751242E-2</v>
      </c>
      <c r="D6" s="19">
        <f t="shared" ref="D6:K6" si="1">D5/$J$10</f>
        <v>7.4626865671641784E-2</v>
      </c>
      <c r="E6" s="19">
        <f t="shared" si="1"/>
        <v>0.14925373134328357</v>
      </c>
      <c r="F6" s="19">
        <f t="shared" si="1"/>
        <v>0.24875621890547264</v>
      </c>
      <c r="G6" s="19">
        <f t="shared" si="1"/>
        <v>0.13432835820895522</v>
      </c>
      <c r="H6" s="19">
        <f t="shared" si="1"/>
        <v>0.31840796019900497</v>
      </c>
      <c r="I6" s="19">
        <f t="shared" si="1"/>
        <v>0.12437810945273632</v>
      </c>
      <c r="J6" s="19">
        <f t="shared" si="1"/>
        <v>6.965174129353234E-2</v>
      </c>
      <c r="K6" s="20">
        <f t="shared" si="1"/>
        <v>0.14925373134328357</v>
      </c>
    </row>
    <row r="7" spans="1:11" ht="24.95" customHeight="1" x14ac:dyDescent="0.25">
      <c r="A7" s="101" t="s">
        <v>25</v>
      </c>
      <c r="B7" s="10" t="s">
        <v>26</v>
      </c>
      <c r="C7" s="97">
        <v>7</v>
      </c>
      <c r="D7" s="6">
        <v>18</v>
      </c>
      <c r="E7" s="6">
        <v>17</v>
      </c>
      <c r="F7" s="6">
        <v>10</v>
      </c>
      <c r="G7" s="6">
        <v>8</v>
      </c>
      <c r="H7" s="6">
        <v>5</v>
      </c>
      <c r="I7" s="6">
        <v>3</v>
      </c>
      <c r="J7" s="6">
        <v>4</v>
      </c>
      <c r="K7" s="10">
        <v>6</v>
      </c>
    </row>
    <row r="8" spans="1:11" ht="24.95" customHeight="1" thickBot="1" x14ac:dyDescent="0.3">
      <c r="A8" s="104"/>
      <c r="B8" s="21" t="s">
        <v>27</v>
      </c>
      <c r="C8" s="22">
        <f>C7/$J$14</f>
        <v>6.4814814814814811E-2</v>
      </c>
      <c r="D8" s="22">
        <f t="shared" ref="D8:K8" si="2">D7/$J$14</f>
        <v>0.16666666666666666</v>
      </c>
      <c r="E8" s="22">
        <f t="shared" si="2"/>
        <v>0.15740740740740741</v>
      </c>
      <c r="F8" s="22">
        <f t="shared" si="2"/>
        <v>9.2592592592592587E-2</v>
      </c>
      <c r="G8" s="22">
        <f t="shared" si="2"/>
        <v>7.407407407407407E-2</v>
      </c>
      <c r="H8" s="22">
        <f t="shared" si="2"/>
        <v>4.6296296296296294E-2</v>
      </c>
      <c r="I8" s="22">
        <f t="shared" si="2"/>
        <v>2.7777777777777776E-2</v>
      </c>
      <c r="J8" s="22">
        <f t="shared" si="2"/>
        <v>3.7037037037037035E-2</v>
      </c>
      <c r="K8" s="23">
        <f t="shared" si="2"/>
        <v>5.5555555555555552E-2</v>
      </c>
    </row>
    <row r="9" spans="1:11" ht="63" x14ac:dyDescent="0.25">
      <c r="A9" s="82" t="s">
        <v>11</v>
      </c>
      <c r="B9" s="44"/>
      <c r="C9" s="48" t="s">
        <v>84</v>
      </c>
      <c r="D9" s="43" t="s">
        <v>85</v>
      </c>
      <c r="E9" s="43" t="s">
        <v>86</v>
      </c>
      <c r="F9" s="43" t="s">
        <v>87</v>
      </c>
      <c r="G9" s="43" t="s">
        <v>88</v>
      </c>
      <c r="H9" s="43" t="s">
        <v>139</v>
      </c>
      <c r="I9" s="83" t="s">
        <v>37</v>
      </c>
      <c r="J9" s="123" t="s">
        <v>138</v>
      </c>
      <c r="K9" s="122"/>
    </row>
    <row r="10" spans="1:11" ht="24.95" customHeight="1" x14ac:dyDescent="0.25">
      <c r="A10" s="101" t="s">
        <v>23</v>
      </c>
      <c r="B10" s="10" t="s">
        <v>26</v>
      </c>
      <c r="C10" s="97">
        <v>1</v>
      </c>
      <c r="D10" s="6">
        <v>1</v>
      </c>
      <c r="E10" s="6">
        <v>0</v>
      </c>
      <c r="F10" s="6">
        <v>0</v>
      </c>
      <c r="G10" s="6">
        <v>1</v>
      </c>
      <c r="H10" s="6">
        <v>1</v>
      </c>
      <c r="I10" s="6">
        <v>0</v>
      </c>
      <c r="J10" s="124">
        <f>SUM(C3:K3)+SUM(C10:I10)</f>
        <v>201</v>
      </c>
      <c r="K10" s="125"/>
    </row>
    <row r="11" spans="1:11" ht="24.95" customHeight="1" x14ac:dyDescent="0.25">
      <c r="A11" s="102"/>
      <c r="B11" s="10" t="s">
        <v>27</v>
      </c>
      <c r="C11" s="24">
        <f>C10/$J$10</f>
        <v>4.9751243781094526E-3</v>
      </c>
      <c r="D11" s="8">
        <f t="shared" ref="D11:I11" si="3">D10/$J$10</f>
        <v>4.9751243781094526E-3</v>
      </c>
      <c r="E11" s="8">
        <f t="shared" si="3"/>
        <v>0</v>
      </c>
      <c r="F11" s="8">
        <f t="shared" si="3"/>
        <v>0</v>
      </c>
      <c r="G11" s="8">
        <f t="shared" si="3"/>
        <v>4.9751243781094526E-3</v>
      </c>
      <c r="H11" s="8">
        <f t="shared" si="3"/>
        <v>4.9751243781094526E-3</v>
      </c>
      <c r="I11" s="8">
        <f t="shared" si="3"/>
        <v>0</v>
      </c>
      <c r="J11" s="126">
        <f t="shared" ref="J11:J15" si="4">SUM(C4:K4)+SUM(C11:I11)</f>
        <v>1</v>
      </c>
      <c r="K11" s="127"/>
    </row>
    <row r="12" spans="1:11" ht="24.95" customHeight="1" x14ac:dyDescent="0.25">
      <c r="A12" s="101" t="s">
        <v>24</v>
      </c>
      <c r="B12" s="10" t="s">
        <v>26</v>
      </c>
      <c r="C12" s="97">
        <v>8</v>
      </c>
      <c r="D12" s="6">
        <v>20</v>
      </c>
      <c r="E12" s="6">
        <v>10</v>
      </c>
      <c r="F12" s="6">
        <v>8</v>
      </c>
      <c r="G12" s="6">
        <v>2</v>
      </c>
      <c r="H12" s="6">
        <v>10</v>
      </c>
      <c r="I12" s="6">
        <v>0</v>
      </c>
      <c r="J12" s="124">
        <f>SUM(C5:K5)+SUM(C12:I12)</f>
        <v>329</v>
      </c>
      <c r="K12" s="125"/>
    </row>
    <row r="13" spans="1:11" ht="24.95" customHeight="1" x14ac:dyDescent="0.25">
      <c r="A13" s="102"/>
      <c r="B13" s="10" t="s">
        <v>27</v>
      </c>
      <c r="C13" s="24">
        <f>C12/$J$12</f>
        <v>2.4316109422492401E-2</v>
      </c>
      <c r="D13" s="8">
        <f t="shared" ref="D13:I13" si="5">D12/$J$12</f>
        <v>6.0790273556231005E-2</v>
      </c>
      <c r="E13" s="8">
        <f t="shared" si="5"/>
        <v>3.0395136778115502E-2</v>
      </c>
      <c r="F13" s="8">
        <f t="shared" si="5"/>
        <v>2.4316109422492401E-2</v>
      </c>
      <c r="G13" s="8">
        <f t="shared" si="5"/>
        <v>6.0790273556231003E-3</v>
      </c>
      <c r="H13" s="8">
        <f t="shared" si="5"/>
        <v>3.0395136778115502E-2</v>
      </c>
      <c r="I13" s="8">
        <f t="shared" si="5"/>
        <v>0</v>
      </c>
      <c r="J13" s="126">
        <f t="shared" si="4"/>
        <v>1.5245504997807315</v>
      </c>
      <c r="K13" s="127"/>
    </row>
    <row r="14" spans="1:11" ht="24.95" customHeight="1" x14ac:dyDescent="0.25">
      <c r="A14" s="101" t="s">
        <v>25</v>
      </c>
      <c r="B14" s="10" t="s">
        <v>26</v>
      </c>
      <c r="C14" s="97">
        <v>3</v>
      </c>
      <c r="D14" s="6">
        <v>10</v>
      </c>
      <c r="E14" s="6">
        <v>0</v>
      </c>
      <c r="F14" s="6">
        <v>5</v>
      </c>
      <c r="G14" s="6">
        <v>1</v>
      </c>
      <c r="H14" s="6">
        <v>11</v>
      </c>
      <c r="I14" s="6">
        <v>0</v>
      </c>
      <c r="J14" s="124">
        <f t="shared" si="4"/>
        <v>108</v>
      </c>
      <c r="K14" s="125"/>
    </row>
    <row r="15" spans="1:11" ht="24.95" customHeight="1" thickBot="1" x14ac:dyDescent="0.3">
      <c r="A15" s="104"/>
      <c r="B15" s="21" t="s">
        <v>27</v>
      </c>
      <c r="C15" s="22">
        <f>C14/$J$14</f>
        <v>2.7777777777777776E-2</v>
      </c>
      <c r="D15" s="22">
        <f t="shared" ref="D15:I15" si="6">D14/$J$14</f>
        <v>9.2592592592592587E-2</v>
      </c>
      <c r="E15" s="22">
        <f t="shared" si="6"/>
        <v>0</v>
      </c>
      <c r="F15" s="22">
        <f t="shared" si="6"/>
        <v>4.6296296296296294E-2</v>
      </c>
      <c r="G15" s="22">
        <f t="shared" si="6"/>
        <v>9.2592592592592587E-3</v>
      </c>
      <c r="H15" s="22">
        <f t="shared" si="6"/>
        <v>0.10185185185185185</v>
      </c>
      <c r="I15" s="22">
        <f t="shared" si="6"/>
        <v>0</v>
      </c>
      <c r="J15" s="128">
        <f t="shared" si="4"/>
        <v>0.99999999999999989</v>
      </c>
      <c r="K15" s="129"/>
    </row>
  </sheetData>
  <mergeCells count="14">
    <mergeCell ref="A1:C1"/>
    <mergeCell ref="A14:A15"/>
    <mergeCell ref="J9:K9"/>
    <mergeCell ref="J10:K10"/>
    <mergeCell ref="J11:K11"/>
    <mergeCell ref="J12:K12"/>
    <mergeCell ref="J13:K13"/>
    <mergeCell ref="J14:K14"/>
    <mergeCell ref="J15:K15"/>
    <mergeCell ref="A3:A4"/>
    <mergeCell ref="A5:A6"/>
    <mergeCell ref="A7:A8"/>
    <mergeCell ref="A10:A11"/>
    <mergeCell ref="A12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0" zoomScaleNormal="70" workbookViewId="0">
      <selection activeCell="C16" sqref="C16:M21"/>
    </sheetView>
  </sheetViews>
  <sheetFormatPr defaultRowHeight="15.75" x14ac:dyDescent="0.25"/>
  <cols>
    <col min="1" max="7" width="10.625" style="1" customWidth="1"/>
    <col min="8" max="16384" width="9" style="1"/>
  </cols>
  <sheetData>
    <row r="1" spans="1:14" s="63" customFormat="1" ht="21.75" thickBot="1" x14ac:dyDescent="0.3">
      <c r="A1" s="98" t="s">
        <v>149</v>
      </c>
      <c r="B1" s="98"/>
      <c r="C1" s="98"/>
      <c r="D1" s="98"/>
    </row>
    <row r="2" spans="1:14" ht="24.95" customHeight="1" x14ac:dyDescent="0.25">
      <c r="A2" s="41" t="s">
        <v>11</v>
      </c>
      <c r="B2" s="42"/>
      <c r="C2" s="42" t="s">
        <v>89</v>
      </c>
      <c r="D2" s="42" t="s">
        <v>90</v>
      </c>
      <c r="E2" s="42" t="s">
        <v>91</v>
      </c>
      <c r="F2" s="42" t="s">
        <v>92</v>
      </c>
      <c r="G2" s="42" t="s">
        <v>93</v>
      </c>
      <c r="H2" s="44" t="s">
        <v>138</v>
      </c>
    </row>
    <row r="3" spans="1:14" ht="24.95" customHeight="1" x14ac:dyDescent="0.25">
      <c r="A3" s="106" t="s">
        <v>23</v>
      </c>
      <c r="B3" s="6" t="s">
        <v>44</v>
      </c>
      <c r="C3" s="6">
        <v>45</v>
      </c>
      <c r="D3" s="6">
        <v>106</v>
      </c>
      <c r="E3" s="6">
        <v>41</v>
      </c>
      <c r="F3" s="6">
        <v>8</v>
      </c>
      <c r="G3" s="6">
        <v>1</v>
      </c>
      <c r="H3" s="10">
        <f>SUM(C3:G3)</f>
        <v>201</v>
      </c>
      <c r="I3" s="16"/>
      <c r="J3" s="16"/>
    </row>
    <row r="4" spans="1:14" ht="24.95" customHeight="1" x14ac:dyDescent="0.25">
      <c r="A4" s="106"/>
      <c r="B4" s="6" t="s">
        <v>27</v>
      </c>
      <c r="C4" s="8">
        <f>C3/$H$3</f>
        <v>0.22388059701492538</v>
      </c>
      <c r="D4" s="8">
        <f t="shared" ref="D4:G4" si="0">D3/$H$3</f>
        <v>0.52736318407960203</v>
      </c>
      <c r="E4" s="8">
        <f t="shared" si="0"/>
        <v>0.20398009950248755</v>
      </c>
      <c r="F4" s="8">
        <f t="shared" si="0"/>
        <v>3.9800995024875621E-2</v>
      </c>
      <c r="G4" s="8">
        <f t="shared" si="0"/>
        <v>4.9751243781094526E-3</v>
      </c>
      <c r="H4" s="9">
        <f t="shared" ref="H4:H7" si="1">SUM(C4:G4)</f>
        <v>1</v>
      </c>
      <c r="I4" s="16"/>
      <c r="J4" s="16"/>
    </row>
    <row r="5" spans="1:14" ht="24.95" customHeight="1" x14ac:dyDescent="0.25">
      <c r="A5" s="106" t="s">
        <v>24</v>
      </c>
      <c r="B5" s="6" t="s">
        <v>44</v>
      </c>
      <c r="C5" s="6">
        <v>72</v>
      </c>
      <c r="D5" s="6">
        <v>134</v>
      </c>
      <c r="E5" s="6">
        <v>78</v>
      </c>
      <c r="F5" s="6">
        <v>24</v>
      </c>
      <c r="G5" s="6">
        <v>21</v>
      </c>
      <c r="H5" s="10">
        <f t="shared" si="1"/>
        <v>329</v>
      </c>
      <c r="I5" s="16"/>
      <c r="J5" s="16"/>
    </row>
    <row r="6" spans="1:14" ht="24.95" customHeight="1" x14ac:dyDescent="0.25">
      <c r="A6" s="106"/>
      <c r="B6" s="6" t="s">
        <v>27</v>
      </c>
      <c r="C6" s="8">
        <f>C5/$H$5</f>
        <v>0.21884498480243161</v>
      </c>
      <c r="D6" s="8">
        <f t="shared" ref="D6:G6" si="2">D5/$H$5</f>
        <v>0.40729483282674772</v>
      </c>
      <c r="E6" s="8">
        <f t="shared" si="2"/>
        <v>0.23708206686930092</v>
      </c>
      <c r="F6" s="8">
        <f t="shared" si="2"/>
        <v>7.29483282674772E-2</v>
      </c>
      <c r="G6" s="8">
        <f t="shared" si="2"/>
        <v>6.3829787234042548E-2</v>
      </c>
      <c r="H6" s="9">
        <f t="shared" si="1"/>
        <v>1</v>
      </c>
      <c r="I6" s="16"/>
      <c r="J6" s="16"/>
    </row>
    <row r="7" spans="1:14" ht="24.95" customHeight="1" x14ac:dyDescent="0.25">
      <c r="A7" s="106" t="s">
        <v>25</v>
      </c>
      <c r="B7" s="6" t="s">
        <v>44</v>
      </c>
      <c r="C7" s="6">
        <v>10</v>
      </c>
      <c r="D7" s="6">
        <v>39</v>
      </c>
      <c r="E7" s="6">
        <v>6</v>
      </c>
      <c r="F7" s="6">
        <v>20</v>
      </c>
      <c r="G7" s="6">
        <v>33</v>
      </c>
      <c r="H7" s="10">
        <f t="shared" si="1"/>
        <v>108</v>
      </c>
      <c r="I7" s="16"/>
      <c r="J7" s="16"/>
    </row>
    <row r="8" spans="1:14" ht="24.95" customHeight="1" thickBot="1" x14ac:dyDescent="0.3">
      <c r="A8" s="107"/>
      <c r="B8" s="12" t="s">
        <v>27</v>
      </c>
      <c r="C8" s="13">
        <f>C7/$H$7</f>
        <v>9.2592592592592587E-2</v>
      </c>
      <c r="D8" s="13">
        <f t="shared" ref="D8:G8" si="3">D7/$H$7</f>
        <v>0.3611111111111111</v>
      </c>
      <c r="E8" s="13">
        <f t="shared" si="3"/>
        <v>5.5555555555555552E-2</v>
      </c>
      <c r="F8" s="13">
        <f t="shared" si="3"/>
        <v>0.18518518518518517</v>
      </c>
      <c r="G8" s="13">
        <f t="shared" si="3"/>
        <v>0.30555555555555558</v>
      </c>
      <c r="H8" s="15">
        <f>SUM(C8:G8)</f>
        <v>1</v>
      </c>
      <c r="I8" s="16"/>
      <c r="J8" s="16"/>
    </row>
    <row r="9" spans="1:14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4" spans="1:14" s="63" customFormat="1" ht="21.75" thickBot="1" x14ac:dyDescent="0.3">
      <c r="A14" s="98" t="s">
        <v>150</v>
      </c>
      <c r="B14" s="98"/>
      <c r="C14" s="98"/>
      <c r="D14" s="98"/>
      <c r="K14" s="90"/>
    </row>
    <row r="15" spans="1:14" ht="47.25" x14ac:dyDescent="0.25">
      <c r="A15" s="41" t="s">
        <v>11</v>
      </c>
      <c r="B15" s="42"/>
      <c r="C15" s="43" t="s">
        <v>94</v>
      </c>
      <c r="D15" s="43" t="s">
        <v>95</v>
      </c>
      <c r="E15" s="43" t="s">
        <v>96</v>
      </c>
      <c r="F15" s="43" t="s">
        <v>97</v>
      </c>
      <c r="G15" s="43" t="s">
        <v>98</v>
      </c>
      <c r="H15" s="43" t="s">
        <v>99</v>
      </c>
      <c r="I15" s="43" t="s">
        <v>100</v>
      </c>
      <c r="J15" s="43" t="s">
        <v>101</v>
      </c>
      <c r="K15" s="43" t="s">
        <v>102</v>
      </c>
      <c r="L15" s="43" t="s">
        <v>103</v>
      </c>
      <c r="M15" s="44" t="s">
        <v>138</v>
      </c>
    </row>
    <row r="16" spans="1:14" ht="24.95" customHeight="1" x14ac:dyDescent="0.25">
      <c r="A16" s="106" t="s">
        <v>23</v>
      </c>
      <c r="B16" s="6" t="s">
        <v>44</v>
      </c>
      <c r="C16" s="6">
        <v>86</v>
      </c>
      <c r="D16" s="6">
        <v>95</v>
      </c>
      <c r="E16" s="6">
        <v>75</v>
      </c>
      <c r="F16" s="6">
        <v>94</v>
      </c>
      <c r="G16" s="6">
        <v>27</v>
      </c>
      <c r="H16" s="6">
        <v>24</v>
      </c>
      <c r="I16" s="6">
        <v>19</v>
      </c>
      <c r="J16" s="6">
        <v>1</v>
      </c>
      <c r="K16" s="6">
        <v>1</v>
      </c>
      <c r="L16" s="6">
        <v>0</v>
      </c>
      <c r="M16" s="10">
        <f>SUM(C16:L16)</f>
        <v>422</v>
      </c>
      <c r="N16" s="16"/>
    </row>
    <row r="17" spans="1:14" ht="24.95" customHeight="1" x14ac:dyDescent="0.25">
      <c r="A17" s="106"/>
      <c r="B17" s="6" t="s">
        <v>27</v>
      </c>
      <c r="C17" s="8">
        <f>C16/$M$16</f>
        <v>0.20379146919431279</v>
      </c>
      <c r="D17" s="8">
        <f t="shared" ref="D17:L17" si="4">D16/$M$16</f>
        <v>0.22511848341232227</v>
      </c>
      <c r="E17" s="8">
        <f t="shared" si="4"/>
        <v>0.17772511848341233</v>
      </c>
      <c r="F17" s="8">
        <f t="shared" si="4"/>
        <v>0.22274881516587677</v>
      </c>
      <c r="G17" s="8">
        <f t="shared" si="4"/>
        <v>6.398104265402843E-2</v>
      </c>
      <c r="H17" s="8">
        <f t="shared" si="4"/>
        <v>5.6872037914691941E-2</v>
      </c>
      <c r="I17" s="17">
        <f t="shared" si="4"/>
        <v>4.5023696682464455E-2</v>
      </c>
      <c r="J17" s="8">
        <f t="shared" si="4"/>
        <v>2.3696682464454978E-3</v>
      </c>
      <c r="K17" s="17">
        <f t="shared" si="4"/>
        <v>2.3696682464454978E-3</v>
      </c>
      <c r="L17" s="17">
        <f t="shared" si="4"/>
        <v>0</v>
      </c>
      <c r="M17" s="9">
        <f t="shared" ref="M17:M21" si="5">SUM(C17:L17)</f>
        <v>0.99999999999999989</v>
      </c>
      <c r="N17" s="16"/>
    </row>
    <row r="18" spans="1:14" ht="24.95" customHeight="1" x14ac:dyDescent="0.25">
      <c r="A18" s="106" t="s">
        <v>24</v>
      </c>
      <c r="B18" s="6" t="s">
        <v>44</v>
      </c>
      <c r="C18" s="6">
        <v>204</v>
      </c>
      <c r="D18" s="6">
        <v>146</v>
      </c>
      <c r="E18" s="6">
        <v>83</v>
      </c>
      <c r="F18" s="6">
        <v>66</v>
      </c>
      <c r="G18" s="6">
        <v>61</v>
      </c>
      <c r="H18" s="6">
        <v>38</v>
      </c>
      <c r="I18" s="6">
        <v>31</v>
      </c>
      <c r="J18" s="6">
        <v>30</v>
      </c>
      <c r="K18" s="6">
        <v>30</v>
      </c>
      <c r="L18" s="6">
        <v>16</v>
      </c>
      <c r="M18" s="10">
        <f t="shared" si="5"/>
        <v>705</v>
      </c>
      <c r="N18" s="16"/>
    </row>
    <row r="19" spans="1:14" ht="24.95" customHeight="1" x14ac:dyDescent="0.25">
      <c r="A19" s="106"/>
      <c r="B19" s="6" t="s">
        <v>27</v>
      </c>
      <c r="C19" s="8">
        <f>C18/$M$18</f>
        <v>0.28936170212765955</v>
      </c>
      <c r="D19" s="8">
        <f t="shared" ref="D19:L19" si="6">D18/$M$18</f>
        <v>0.20709219858156028</v>
      </c>
      <c r="E19" s="8">
        <f t="shared" si="6"/>
        <v>0.11773049645390071</v>
      </c>
      <c r="F19" s="8">
        <f t="shared" si="6"/>
        <v>9.3617021276595741E-2</v>
      </c>
      <c r="G19" s="8">
        <f t="shared" si="6"/>
        <v>8.6524822695035461E-2</v>
      </c>
      <c r="H19" s="8">
        <f t="shared" si="6"/>
        <v>5.3900709219858157E-2</v>
      </c>
      <c r="I19" s="17">
        <f t="shared" si="6"/>
        <v>4.397163120567376E-2</v>
      </c>
      <c r="J19" s="17">
        <f t="shared" si="6"/>
        <v>4.2553191489361701E-2</v>
      </c>
      <c r="K19" s="8">
        <f t="shared" si="6"/>
        <v>4.2553191489361701E-2</v>
      </c>
      <c r="L19" s="17">
        <f t="shared" si="6"/>
        <v>2.2695035460992909E-2</v>
      </c>
      <c r="M19" s="9">
        <f t="shared" si="5"/>
        <v>0.99999999999999978</v>
      </c>
      <c r="N19" s="16"/>
    </row>
    <row r="20" spans="1:14" ht="24.95" customHeight="1" x14ac:dyDescent="0.25">
      <c r="A20" s="106" t="s">
        <v>25</v>
      </c>
      <c r="B20" s="6" t="s">
        <v>44</v>
      </c>
      <c r="C20" s="6">
        <v>66</v>
      </c>
      <c r="D20" s="6">
        <v>52</v>
      </c>
      <c r="E20" s="6">
        <v>29</v>
      </c>
      <c r="F20" s="6">
        <v>20</v>
      </c>
      <c r="G20" s="6">
        <v>22</v>
      </c>
      <c r="H20" s="6">
        <v>11</v>
      </c>
      <c r="I20" s="6">
        <v>9</v>
      </c>
      <c r="J20" s="6">
        <v>9</v>
      </c>
      <c r="K20" s="6">
        <v>7</v>
      </c>
      <c r="L20" s="6">
        <v>2</v>
      </c>
      <c r="M20" s="10">
        <f t="shared" si="5"/>
        <v>227</v>
      </c>
      <c r="N20" s="16"/>
    </row>
    <row r="21" spans="1:14" ht="24.95" customHeight="1" thickBot="1" x14ac:dyDescent="0.3">
      <c r="A21" s="107"/>
      <c r="B21" s="12" t="s">
        <v>27</v>
      </c>
      <c r="C21" s="13">
        <f>C20/$M$20</f>
        <v>0.29074889867841408</v>
      </c>
      <c r="D21" s="13">
        <f t="shared" ref="D21:L21" si="7">D20/$M$20</f>
        <v>0.22907488986784141</v>
      </c>
      <c r="E21" s="13">
        <f t="shared" si="7"/>
        <v>0.1277533039647577</v>
      </c>
      <c r="F21" s="13">
        <f t="shared" si="7"/>
        <v>8.8105726872246701E-2</v>
      </c>
      <c r="G21" s="13">
        <f t="shared" si="7"/>
        <v>9.6916299559471369E-2</v>
      </c>
      <c r="H21" s="13">
        <f t="shared" si="7"/>
        <v>4.8458149779735685E-2</v>
      </c>
      <c r="I21" s="18">
        <f t="shared" si="7"/>
        <v>3.9647577092511016E-2</v>
      </c>
      <c r="J21" s="13">
        <f t="shared" si="7"/>
        <v>3.9647577092511016E-2</v>
      </c>
      <c r="K21" s="13">
        <f t="shared" si="7"/>
        <v>3.0837004405286344E-2</v>
      </c>
      <c r="L21" s="18">
        <f t="shared" si="7"/>
        <v>8.8105726872246704E-3</v>
      </c>
      <c r="M21" s="15">
        <f t="shared" si="5"/>
        <v>1</v>
      </c>
      <c r="N21" s="16"/>
    </row>
  </sheetData>
  <mergeCells count="8">
    <mergeCell ref="A1:D1"/>
    <mergeCell ref="A14:D14"/>
    <mergeCell ref="A20:A21"/>
    <mergeCell ref="A3:A4"/>
    <mergeCell ref="A5:A6"/>
    <mergeCell ref="A7:A8"/>
    <mergeCell ref="A16:A17"/>
    <mergeCell ref="A18:A19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zoomScale="65" zoomScaleNormal="65" workbookViewId="0">
      <selection activeCell="B9" sqref="B9"/>
    </sheetView>
  </sheetViews>
  <sheetFormatPr defaultRowHeight="15.75" x14ac:dyDescent="0.25"/>
  <cols>
    <col min="1" max="2" width="10.625" style="1" customWidth="1"/>
    <col min="3" max="18" width="8.625" style="1" customWidth="1"/>
    <col min="19" max="16384" width="9" style="1"/>
  </cols>
  <sheetData>
    <row r="1" spans="1:22" s="63" customFormat="1" ht="21.75" thickBot="1" x14ac:dyDescent="0.3">
      <c r="A1" s="98" t="s">
        <v>151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22" ht="200.1" customHeight="1" x14ac:dyDescent="0.25">
      <c r="A2" s="41" t="s">
        <v>104</v>
      </c>
      <c r="B2" s="42"/>
      <c r="C2" s="45" t="s">
        <v>105</v>
      </c>
      <c r="D2" s="45" t="s">
        <v>106</v>
      </c>
      <c r="E2" s="45" t="s">
        <v>107</v>
      </c>
      <c r="F2" s="45" t="s">
        <v>108</v>
      </c>
      <c r="G2" s="45" t="s">
        <v>109</v>
      </c>
      <c r="H2" s="45" t="s">
        <v>110</v>
      </c>
      <c r="I2" s="45" t="s">
        <v>111</v>
      </c>
      <c r="J2" s="45" t="s">
        <v>113</v>
      </c>
      <c r="K2" s="46" t="s">
        <v>112</v>
      </c>
      <c r="L2" s="45" t="s">
        <v>114</v>
      </c>
      <c r="M2" s="45" t="s">
        <v>115</v>
      </c>
      <c r="N2" s="45" t="s">
        <v>116</v>
      </c>
      <c r="O2" s="45" t="s">
        <v>117</v>
      </c>
      <c r="P2" s="45" t="s">
        <v>118</v>
      </c>
      <c r="Q2" s="45" t="s">
        <v>119</v>
      </c>
      <c r="R2" s="47" t="s">
        <v>22</v>
      </c>
    </row>
    <row r="3" spans="1:22" ht="24.95" customHeight="1" x14ac:dyDescent="0.25">
      <c r="A3" s="106" t="s">
        <v>23</v>
      </c>
      <c r="B3" s="6" t="s">
        <v>44</v>
      </c>
      <c r="C3" s="6">
        <v>401</v>
      </c>
      <c r="D3" s="6">
        <v>5</v>
      </c>
      <c r="E3" s="6">
        <v>4</v>
      </c>
      <c r="F3" s="6">
        <v>1</v>
      </c>
      <c r="G3" s="6">
        <v>1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1</v>
      </c>
      <c r="R3" s="10">
        <f>SUM(C3:Q3)</f>
        <v>413</v>
      </c>
      <c r="S3" s="16"/>
      <c r="T3" s="16"/>
      <c r="U3" s="16"/>
      <c r="V3" s="16"/>
    </row>
    <row r="4" spans="1:22" ht="24.95" customHeight="1" x14ac:dyDescent="0.25">
      <c r="A4" s="106"/>
      <c r="B4" s="6" t="s">
        <v>27</v>
      </c>
      <c r="C4" s="81">
        <f>C3/$R$3</f>
        <v>0.9709443099273608</v>
      </c>
      <c r="D4" s="8">
        <f t="shared" ref="D4:Q4" si="0">D3/$R$3</f>
        <v>1.2106537530266344E-2</v>
      </c>
      <c r="E4" s="17">
        <f t="shared" si="0"/>
        <v>9.6852300242130755E-3</v>
      </c>
      <c r="F4" s="17">
        <f t="shared" si="0"/>
        <v>2.4213075060532689E-3</v>
      </c>
      <c r="G4" s="17">
        <f t="shared" si="0"/>
        <v>2.4213075060532689E-3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8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2.4213075060532689E-3</v>
      </c>
      <c r="R4" s="9">
        <f t="shared" ref="R4:R8" si="1">SUM(C4:Q4)</f>
        <v>1</v>
      </c>
      <c r="S4" s="16"/>
      <c r="T4" s="16"/>
      <c r="U4" s="16"/>
      <c r="V4" s="16"/>
    </row>
    <row r="5" spans="1:22" ht="24.95" customHeight="1" x14ac:dyDescent="0.25">
      <c r="A5" s="106" t="s">
        <v>24</v>
      </c>
      <c r="B5" s="6" t="s">
        <v>44</v>
      </c>
      <c r="C5" s="6">
        <v>15</v>
      </c>
      <c r="D5" s="6">
        <v>0</v>
      </c>
      <c r="E5" s="6">
        <v>0</v>
      </c>
      <c r="F5" s="6">
        <v>0</v>
      </c>
      <c r="G5" s="6">
        <v>0</v>
      </c>
      <c r="H5" s="6">
        <v>5</v>
      </c>
      <c r="I5" s="6">
        <v>0</v>
      </c>
      <c r="J5" s="6">
        <v>2</v>
      </c>
      <c r="K5" s="6">
        <v>0</v>
      </c>
      <c r="L5" s="6">
        <v>0</v>
      </c>
      <c r="M5" s="6">
        <v>2</v>
      </c>
      <c r="N5" s="6">
        <v>2</v>
      </c>
      <c r="O5" s="6">
        <v>0</v>
      </c>
      <c r="P5" s="6">
        <v>0</v>
      </c>
      <c r="Q5" s="6">
        <v>6</v>
      </c>
      <c r="R5" s="10">
        <f t="shared" si="1"/>
        <v>32</v>
      </c>
      <c r="S5" s="16"/>
      <c r="T5" s="16"/>
      <c r="U5" s="16"/>
      <c r="V5" s="16"/>
    </row>
    <row r="6" spans="1:22" ht="24.95" customHeight="1" x14ac:dyDescent="0.25">
      <c r="A6" s="106"/>
      <c r="B6" s="6" t="s">
        <v>27</v>
      </c>
      <c r="C6" s="8">
        <f>C5/$R$5</f>
        <v>0.46875</v>
      </c>
      <c r="D6" s="8">
        <f t="shared" ref="D6:Q6" si="2">D5/$R$5</f>
        <v>0</v>
      </c>
      <c r="E6" s="8">
        <f t="shared" si="2"/>
        <v>0</v>
      </c>
      <c r="F6" s="17">
        <f t="shared" si="2"/>
        <v>0</v>
      </c>
      <c r="G6" s="17">
        <f t="shared" si="2"/>
        <v>0</v>
      </c>
      <c r="H6" s="8">
        <f t="shared" si="2"/>
        <v>0.15625</v>
      </c>
      <c r="I6" s="17">
        <f t="shared" si="2"/>
        <v>0</v>
      </c>
      <c r="J6" s="8">
        <f t="shared" si="2"/>
        <v>6.25E-2</v>
      </c>
      <c r="K6" s="8">
        <f t="shared" si="2"/>
        <v>0</v>
      </c>
      <c r="L6" s="8">
        <f t="shared" si="2"/>
        <v>0</v>
      </c>
      <c r="M6" s="17">
        <f t="shared" si="2"/>
        <v>6.25E-2</v>
      </c>
      <c r="N6" s="8">
        <f t="shared" si="2"/>
        <v>6.25E-2</v>
      </c>
      <c r="O6" s="8">
        <f t="shared" si="2"/>
        <v>0</v>
      </c>
      <c r="P6" s="17">
        <f t="shared" si="2"/>
        <v>0</v>
      </c>
      <c r="Q6" s="8">
        <f t="shared" si="2"/>
        <v>0.1875</v>
      </c>
      <c r="R6" s="9">
        <f t="shared" si="1"/>
        <v>1</v>
      </c>
      <c r="S6" s="16"/>
      <c r="T6" s="16"/>
      <c r="U6" s="16"/>
      <c r="V6" s="16"/>
    </row>
    <row r="7" spans="1:22" ht="24.95" customHeight="1" x14ac:dyDescent="0.25">
      <c r="A7" s="106" t="s">
        <v>25</v>
      </c>
      <c r="B7" s="6" t="s">
        <v>44</v>
      </c>
      <c r="C7" s="6">
        <v>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2</v>
      </c>
      <c r="O7" s="6">
        <v>0</v>
      </c>
      <c r="P7" s="6">
        <v>0</v>
      </c>
      <c r="Q7" s="6">
        <v>1</v>
      </c>
      <c r="R7" s="10">
        <f t="shared" si="1"/>
        <v>6</v>
      </c>
      <c r="S7" s="16"/>
      <c r="T7" s="16"/>
      <c r="U7" s="16"/>
      <c r="V7" s="16"/>
    </row>
    <row r="8" spans="1:22" ht="24.95" customHeight="1" thickBot="1" x14ac:dyDescent="0.3">
      <c r="A8" s="107"/>
      <c r="B8" s="12" t="s">
        <v>27</v>
      </c>
      <c r="C8" s="18">
        <f>C7/$R$7</f>
        <v>0.5</v>
      </c>
      <c r="D8" s="18">
        <f t="shared" ref="D8:Q8" si="3">D7/$R$7</f>
        <v>0</v>
      </c>
      <c r="E8" s="18">
        <f t="shared" si="3"/>
        <v>0</v>
      </c>
      <c r="F8" s="18">
        <f t="shared" si="3"/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0.33333333333333331</v>
      </c>
      <c r="O8" s="18">
        <f t="shared" si="3"/>
        <v>0</v>
      </c>
      <c r="P8" s="18">
        <f t="shared" si="3"/>
        <v>0</v>
      </c>
      <c r="Q8" s="18">
        <f t="shared" si="3"/>
        <v>0.16666666666666666</v>
      </c>
      <c r="R8" s="15">
        <f t="shared" si="1"/>
        <v>0.99999999999999989</v>
      </c>
      <c r="S8" s="16"/>
      <c r="T8" s="16"/>
      <c r="U8" s="16"/>
      <c r="V8" s="16"/>
    </row>
    <row r="9" spans="1:22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30" t="s">
        <v>165</v>
      </c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</sheetData>
  <mergeCells count="4">
    <mergeCell ref="A3:A4"/>
    <mergeCell ref="A5:A6"/>
    <mergeCell ref="A7:A8"/>
    <mergeCell ref="A1:K1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9</vt:i4>
      </vt:variant>
    </vt:vector>
  </HeadingPairs>
  <TitlesOfParts>
    <vt:vector size="18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六、相符程度七、學習經驗</vt:lpstr>
      <vt:lpstr>八、目前未就業原因(不含家管)</vt:lpstr>
      <vt:lpstr>一、全校問卷回收狀況!Print_Area</vt:lpstr>
      <vt:lpstr>一、畢業後現況!Print_Area</vt:lpstr>
      <vt:lpstr>二、任職機構性質!Print_Area</vt:lpstr>
      <vt:lpstr>二、各學制與系所回收狀況!Print_Area</vt:lpstr>
      <vt:lpstr>'八、目前未就業原因(不含家管)'!Print_Area</vt:lpstr>
      <vt:lpstr>三、工作職業類型!Print_Area</vt:lpstr>
      <vt:lpstr>五、工作平均每月收入!Print_Area</vt:lpstr>
      <vt:lpstr>六、相符程度七、學習經驗!Print_Area</vt:lpstr>
      <vt:lpstr>四、任職工作地點!Print_Area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車承軒</cp:lastModifiedBy>
  <cp:lastPrinted>2019-12-19T03:52:03Z</cp:lastPrinted>
  <dcterms:created xsi:type="dcterms:W3CDTF">2017-01-13T12:11:29Z</dcterms:created>
  <dcterms:modified xsi:type="dcterms:W3CDTF">2019-12-19T03:52:05Z</dcterms:modified>
</cp:coreProperties>
</file>