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財務公開資料\"/>
    </mc:Choice>
  </mc:AlternateContent>
  <bookViews>
    <workbookView xWindow="0" yWindow="0" windowWidth="19200" windowHeight="11550" tabRatio="755" firstSheet="8" activeTab="11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、工作幫助程度七、學習經驗" sheetId="9" r:id="rId8"/>
    <sheet name="八、目前未就業原因(不含家管)" sheetId="11" r:id="rId9"/>
    <sheet name="九、學生能力有幫助" sheetId="12" r:id="rId10"/>
    <sheet name="十、學校最應該幫學弟妹加強的能力" sheetId="14" r:id="rId11"/>
    <sheet name="十一、最想在學校進修學門" sheetId="13" r:id="rId12"/>
  </sheets>
  <definedNames>
    <definedName name="_xlnm.Print_Area" localSheetId="0">'一、全校問卷回收狀況'!$A$1:$E$6</definedName>
    <definedName name="_xlnm.Print_Area" localSheetId="2">'一、畢業後現況'!$A$1:$I$10</definedName>
    <definedName name="_xlnm.Print_Area" localSheetId="9">'九、學生能力有幫助'!$A$1:$O$8</definedName>
    <definedName name="_xlnm.Print_Area" localSheetId="3">'二、任職機構性質'!$A$1:$K$17</definedName>
    <definedName name="_xlnm.Print_Area" localSheetId="1">'二、各學制與系所回收狀況'!$A$1:$F$28</definedName>
    <definedName name="_xlnm.Print_Area" localSheetId="8">'八、目前未就業原因(不含家管)'!$A$1:$R$8</definedName>
    <definedName name="_xlnm.Print_Area" localSheetId="4">'三、工作職業類型'!$A$1:$V$9</definedName>
    <definedName name="_xlnm.Print_Area" localSheetId="6">'五、工作平均每月收入'!$A$1:$L$15</definedName>
    <definedName name="_xlnm.Print_Area" localSheetId="7">'六、工作幫助程度七、學習經驗'!$A$1:$M$21</definedName>
    <definedName name="_xlnm.Print_Area" localSheetId="5">'四、任職工作地點'!$A$1:$N$22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C9" i="4"/>
  <c r="I9" i="4"/>
  <c r="M16" i="9"/>
  <c r="M18" i="9"/>
  <c r="O15" i="13"/>
  <c r="M16" i="13" s="1"/>
  <c r="O13" i="13"/>
  <c r="L14" i="13" s="1"/>
  <c r="O11" i="13"/>
  <c r="N12" i="13" s="1"/>
  <c r="O7" i="14"/>
  <c r="K8" i="14" s="1"/>
  <c r="O5" i="14"/>
  <c r="M6" i="14" s="1"/>
  <c r="O3" i="14"/>
  <c r="K4" i="14" s="1"/>
  <c r="I8" i="14" l="1"/>
  <c r="E8" i="14"/>
  <c r="M8" i="14"/>
  <c r="H6" i="14"/>
  <c r="G6" i="14"/>
  <c r="D6" i="14"/>
  <c r="L6" i="14"/>
  <c r="C6" i="14"/>
  <c r="K6" i="14"/>
  <c r="D6" i="13"/>
  <c r="F16" i="13"/>
  <c r="D14" i="13"/>
  <c r="H14" i="13"/>
  <c r="G8" i="13"/>
  <c r="L6" i="13"/>
  <c r="H6" i="13"/>
  <c r="M14" i="13"/>
  <c r="H8" i="13"/>
  <c r="J16" i="13"/>
  <c r="C8" i="13"/>
  <c r="K8" i="13"/>
  <c r="D8" i="13"/>
  <c r="L8" i="13"/>
  <c r="C6" i="13"/>
  <c r="G6" i="13"/>
  <c r="K6" i="13"/>
  <c r="C14" i="13"/>
  <c r="G14" i="13"/>
  <c r="K14" i="13"/>
  <c r="N16" i="13"/>
  <c r="E6" i="13"/>
  <c r="I6" i="13"/>
  <c r="M6" i="13"/>
  <c r="E14" i="13"/>
  <c r="I14" i="13"/>
  <c r="N14" i="13"/>
  <c r="F6" i="13"/>
  <c r="J6" i="13"/>
  <c r="N6" i="13"/>
  <c r="F14" i="13"/>
  <c r="J14" i="13"/>
  <c r="O14" i="13"/>
  <c r="E4" i="13"/>
  <c r="M4" i="13"/>
  <c r="E12" i="13"/>
  <c r="C4" i="13"/>
  <c r="G4" i="13"/>
  <c r="K4" i="13"/>
  <c r="G12" i="13"/>
  <c r="K12" i="13"/>
  <c r="O12" i="13"/>
  <c r="M12" i="13"/>
  <c r="D4" i="13"/>
  <c r="H4" i="13"/>
  <c r="L4" i="13"/>
  <c r="D12" i="13"/>
  <c r="H12" i="13"/>
  <c r="L12" i="13"/>
  <c r="C12" i="13"/>
  <c r="I4" i="13"/>
  <c r="I12" i="13"/>
  <c r="F4" i="13"/>
  <c r="J4" i="13"/>
  <c r="N4" i="13"/>
  <c r="F12" i="13"/>
  <c r="J12" i="13"/>
  <c r="C16" i="13"/>
  <c r="O16" i="13"/>
  <c r="E8" i="13"/>
  <c r="I8" i="13"/>
  <c r="M8" i="13"/>
  <c r="D16" i="13"/>
  <c r="H16" i="13"/>
  <c r="L16" i="13"/>
  <c r="G16" i="13"/>
  <c r="K16" i="13"/>
  <c r="F8" i="13"/>
  <c r="J8" i="13"/>
  <c r="N8" i="13"/>
  <c r="E16" i="13"/>
  <c r="I16" i="13"/>
  <c r="M4" i="14"/>
  <c r="E4" i="14"/>
  <c r="I4" i="14"/>
  <c r="F4" i="14"/>
  <c r="J4" i="14"/>
  <c r="D4" i="14"/>
  <c r="H4" i="14"/>
  <c r="L4" i="14"/>
  <c r="F6" i="14"/>
  <c r="J6" i="14"/>
  <c r="N6" i="14"/>
  <c r="D8" i="14"/>
  <c r="H8" i="14"/>
  <c r="L8" i="14"/>
  <c r="N4" i="14"/>
  <c r="F8" i="14"/>
  <c r="J8" i="14"/>
  <c r="N8" i="14"/>
  <c r="C4" i="14"/>
  <c r="G4" i="14"/>
  <c r="E6" i="14"/>
  <c r="I6" i="14"/>
  <c r="C8" i="14"/>
  <c r="G8" i="14"/>
  <c r="I7" i="4"/>
  <c r="I5" i="4"/>
  <c r="I3" i="4"/>
  <c r="C28" i="3"/>
  <c r="E27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6" i="3"/>
  <c r="D5" i="2"/>
  <c r="D4" i="2"/>
  <c r="D3" i="2"/>
  <c r="E3" i="2"/>
  <c r="O6" i="14" l="1"/>
  <c r="O8" i="14"/>
  <c r="O4" i="14"/>
  <c r="C8" i="11" l="1"/>
  <c r="M14" i="8" l="1"/>
  <c r="K15" i="8" l="1"/>
  <c r="F20" i="3"/>
  <c r="E9" i="4" l="1"/>
  <c r="F9" i="4"/>
  <c r="G9" i="4"/>
  <c r="H9" i="4"/>
  <c r="F9" i="3"/>
  <c r="F10" i="3"/>
  <c r="F11" i="3"/>
  <c r="F12" i="3"/>
  <c r="F13" i="3"/>
  <c r="F4" i="3"/>
  <c r="F5" i="3"/>
  <c r="F6" i="3"/>
  <c r="F7" i="3"/>
  <c r="F8" i="3"/>
  <c r="F14" i="3"/>
  <c r="F15" i="3"/>
  <c r="F16" i="3"/>
  <c r="F17" i="3"/>
  <c r="F18" i="3"/>
  <c r="F19" i="3"/>
  <c r="F21" i="3"/>
  <c r="F22" i="3"/>
  <c r="F23" i="3"/>
  <c r="F24" i="3"/>
  <c r="F25" i="3"/>
  <c r="F26" i="3"/>
  <c r="F27" i="3"/>
  <c r="K17" i="7" l="1"/>
  <c r="E28" i="3" l="1"/>
  <c r="M10" i="8" l="1"/>
  <c r="K11" i="8" s="1"/>
  <c r="M12" i="8"/>
  <c r="J13" i="8" s="1"/>
  <c r="D15" i="8"/>
  <c r="D13" i="8" l="1"/>
  <c r="K13" i="8"/>
  <c r="F11" i="8"/>
  <c r="J11" i="8"/>
  <c r="C11" i="8"/>
  <c r="G11" i="8"/>
  <c r="L11" i="8"/>
  <c r="D11" i="8"/>
  <c r="H11" i="8"/>
  <c r="E11" i="8"/>
  <c r="I11" i="8"/>
  <c r="K8" i="8"/>
  <c r="G8" i="8"/>
  <c r="L15" i="8"/>
  <c r="G15" i="8"/>
  <c r="J8" i="8"/>
  <c r="F8" i="8"/>
  <c r="J15" i="8"/>
  <c r="F15" i="8"/>
  <c r="C15" i="8"/>
  <c r="C8" i="8"/>
  <c r="I8" i="8"/>
  <c r="E8" i="8"/>
  <c r="I15" i="8"/>
  <c r="E15" i="8"/>
  <c r="L8" i="8"/>
  <c r="H8" i="8"/>
  <c r="D8" i="8"/>
  <c r="H15" i="8"/>
  <c r="I6" i="8"/>
  <c r="E6" i="8"/>
  <c r="C6" i="8"/>
  <c r="L6" i="8"/>
  <c r="F13" i="8"/>
  <c r="K6" i="8"/>
  <c r="G6" i="8"/>
  <c r="C13" i="8"/>
  <c r="H13" i="8"/>
  <c r="J6" i="8"/>
  <c r="F6" i="8"/>
  <c r="L13" i="8"/>
  <c r="G13" i="8"/>
  <c r="H6" i="8"/>
  <c r="E13" i="8"/>
  <c r="D6" i="8"/>
  <c r="I13" i="8"/>
  <c r="F4" i="8"/>
  <c r="C4" i="8"/>
  <c r="I4" i="8"/>
  <c r="E4" i="8"/>
  <c r="L4" i="8"/>
  <c r="H4" i="8"/>
  <c r="D4" i="8"/>
  <c r="K4" i="8"/>
  <c r="G4" i="8"/>
  <c r="J4" i="8"/>
  <c r="M15" i="8" l="1"/>
  <c r="M13" i="8"/>
  <c r="M11" i="8"/>
  <c r="O5" i="12" l="1"/>
  <c r="O7" i="12"/>
  <c r="O3" i="12"/>
  <c r="D8" i="12" l="1"/>
  <c r="L8" i="12"/>
  <c r="M8" i="12"/>
  <c r="D6" i="12"/>
  <c r="M6" i="12"/>
  <c r="L6" i="12"/>
  <c r="G4" i="12"/>
  <c r="L4" i="12"/>
  <c r="M4" i="12"/>
  <c r="K8" i="12"/>
  <c r="G8" i="12"/>
  <c r="J8" i="12"/>
  <c r="F8" i="12"/>
  <c r="C8" i="12"/>
  <c r="I8" i="12"/>
  <c r="E8" i="12"/>
  <c r="N8" i="12"/>
  <c r="H8" i="12"/>
  <c r="F6" i="12"/>
  <c r="C6" i="12"/>
  <c r="I6" i="12"/>
  <c r="E6" i="12"/>
  <c r="K6" i="12"/>
  <c r="G6" i="12"/>
  <c r="J6" i="12"/>
  <c r="N6" i="12"/>
  <c r="H6" i="12"/>
  <c r="J4" i="12"/>
  <c r="F4" i="12"/>
  <c r="E4" i="12"/>
  <c r="N4" i="12"/>
  <c r="I4" i="12"/>
  <c r="C4" i="12"/>
  <c r="H4" i="12"/>
  <c r="D4" i="12"/>
  <c r="K4" i="12"/>
  <c r="R5" i="11"/>
  <c r="R7" i="11"/>
  <c r="R3" i="11"/>
  <c r="F4" i="11" s="1"/>
  <c r="D17" i="9"/>
  <c r="E19" i="9"/>
  <c r="M20" i="9"/>
  <c r="G21" i="9" s="1"/>
  <c r="H5" i="9"/>
  <c r="G6" i="9" s="1"/>
  <c r="H7" i="9"/>
  <c r="G8" i="9" s="1"/>
  <c r="H3" i="9"/>
  <c r="F4" i="9" s="1"/>
  <c r="E18" i="7"/>
  <c r="K19" i="7"/>
  <c r="F20" i="7" s="1"/>
  <c r="K21" i="7"/>
  <c r="G22" i="7" s="1"/>
  <c r="V6" i="6"/>
  <c r="V8" i="6"/>
  <c r="V4" i="6"/>
  <c r="J14" i="5"/>
  <c r="J16" i="5"/>
  <c r="J12" i="5"/>
  <c r="J6" i="5"/>
  <c r="J8" i="5"/>
  <c r="J4" i="5"/>
  <c r="C6" i="11" l="1"/>
  <c r="D8" i="11"/>
  <c r="H8" i="11"/>
  <c r="L8" i="11"/>
  <c r="P8" i="11"/>
  <c r="I8" i="11"/>
  <c r="M8" i="11"/>
  <c r="Q8" i="11"/>
  <c r="F8" i="11"/>
  <c r="N8" i="11"/>
  <c r="E8" i="11"/>
  <c r="G8" i="11"/>
  <c r="K8" i="11"/>
  <c r="O8" i="11"/>
  <c r="J8" i="11"/>
  <c r="E6" i="11"/>
  <c r="G9" i="6"/>
  <c r="Q9" i="6"/>
  <c r="R9" i="6"/>
  <c r="S9" i="6"/>
  <c r="T9" i="6"/>
  <c r="D7" i="6"/>
  <c r="Q7" i="6"/>
  <c r="U7" i="6"/>
  <c r="R7" i="6"/>
  <c r="S7" i="6"/>
  <c r="T7" i="6"/>
  <c r="G5" i="6"/>
  <c r="T5" i="6"/>
  <c r="Q5" i="6"/>
  <c r="P5" i="6"/>
  <c r="R5" i="6"/>
  <c r="S5" i="6"/>
  <c r="G4" i="9"/>
  <c r="D4" i="9"/>
  <c r="N6" i="7"/>
  <c r="L9" i="6"/>
  <c r="U9" i="6"/>
  <c r="E9" i="6"/>
  <c r="P9" i="6"/>
  <c r="K9" i="6"/>
  <c r="D9" i="6"/>
  <c r="O9" i="6"/>
  <c r="I9" i="6"/>
  <c r="C9" i="6"/>
  <c r="M9" i="6"/>
  <c r="H9" i="6"/>
  <c r="C7" i="6"/>
  <c r="K7" i="6"/>
  <c r="J7" i="6"/>
  <c r="O7" i="6"/>
  <c r="G7" i="6"/>
  <c r="N7" i="6"/>
  <c r="F7" i="6"/>
  <c r="M5" i="6"/>
  <c r="U5" i="6"/>
  <c r="I5" i="6"/>
  <c r="E5" i="6"/>
  <c r="K12" i="5"/>
  <c r="D13" i="5" s="1"/>
  <c r="C8" i="9"/>
  <c r="C6" i="9"/>
  <c r="E4" i="9"/>
  <c r="C4" i="9"/>
  <c r="L15" i="7"/>
  <c r="D15" i="7"/>
  <c r="N8" i="7"/>
  <c r="G8" i="7"/>
  <c r="I15" i="7"/>
  <c r="L8" i="7"/>
  <c r="D8" i="7"/>
  <c r="F22" i="7"/>
  <c r="J8" i="7"/>
  <c r="C15" i="7"/>
  <c r="F15" i="7"/>
  <c r="H8" i="7"/>
  <c r="J22" i="7"/>
  <c r="C8" i="7"/>
  <c r="H15" i="7"/>
  <c r="J6" i="7"/>
  <c r="K8" i="7"/>
  <c r="F8" i="7"/>
  <c r="J15" i="7"/>
  <c r="E15" i="7"/>
  <c r="H22" i="7"/>
  <c r="E22" i="7"/>
  <c r="I22" i="7"/>
  <c r="D22" i="7"/>
  <c r="F6" i="7"/>
  <c r="M8" i="7"/>
  <c r="I8" i="7"/>
  <c r="E8" i="7"/>
  <c r="K15" i="7"/>
  <c r="G15" i="7"/>
  <c r="C22" i="7"/>
  <c r="I6" i="7"/>
  <c r="E6" i="7"/>
  <c r="G13" i="7"/>
  <c r="L6" i="7"/>
  <c r="H6" i="7"/>
  <c r="J13" i="7"/>
  <c r="F13" i="7"/>
  <c r="J20" i="7"/>
  <c r="C6" i="7"/>
  <c r="K6" i="7"/>
  <c r="G6" i="7"/>
  <c r="C13" i="7"/>
  <c r="I13" i="7"/>
  <c r="E13" i="7"/>
  <c r="I20" i="7"/>
  <c r="E20" i="7"/>
  <c r="L13" i="7"/>
  <c r="D13" i="7"/>
  <c r="H20" i="7"/>
  <c r="M6" i="7"/>
  <c r="K13" i="7"/>
  <c r="C20" i="7"/>
  <c r="G20" i="7"/>
  <c r="H13" i="7"/>
  <c r="D20" i="7"/>
  <c r="D6" i="7"/>
  <c r="L4" i="7"/>
  <c r="F11" i="7"/>
  <c r="H18" i="7"/>
  <c r="J4" i="7"/>
  <c r="E4" i="7"/>
  <c r="J11" i="7"/>
  <c r="D11" i="7"/>
  <c r="G18" i="7"/>
  <c r="K11" i="7"/>
  <c r="N4" i="7"/>
  <c r="I4" i="7"/>
  <c r="D4" i="7"/>
  <c r="H11" i="7"/>
  <c r="C18" i="7"/>
  <c r="F18" i="7"/>
  <c r="F4" i="7"/>
  <c r="M4" i="7"/>
  <c r="H4" i="7"/>
  <c r="L11" i="7"/>
  <c r="G11" i="7"/>
  <c r="J18" i="7"/>
  <c r="D18" i="7"/>
  <c r="N9" i="6"/>
  <c r="J9" i="6"/>
  <c r="F9" i="6"/>
  <c r="M7" i="6"/>
  <c r="I7" i="6"/>
  <c r="E7" i="6"/>
  <c r="P7" i="6"/>
  <c r="L7" i="6"/>
  <c r="H7" i="6"/>
  <c r="N5" i="6"/>
  <c r="J5" i="6"/>
  <c r="F5" i="6"/>
  <c r="L5" i="6"/>
  <c r="H5" i="6"/>
  <c r="D5" i="6"/>
  <c r="C5" i="6"/>
  <c r="O5" i="6"/>
  <c r="K5" i="6"/>
  <c r="O8" i="12"/>
  <c r="O6" i="12"/>
  <c r="O4" i="12"/>
  <c r="O6" i="11"/>
  <c r="G6" i="11"/>
  <c r="Q6" i="11"/>
  <c r="P6" i="11"/>
  <c r="L6" i="11"/>
  <c r="H6" i="11"/>
  <c r="D6" i="11"/>
  <c r="K6" i="11"/>
  <c r="N6" i="11"/>
  <c r="J6" i="11"/>
  <c r="F6" i="11"/>
  <c r="M6" i="11"/>
  <c r="I6" i="11"/>
  <c r="M4" i="11"/>
  <c r="P4" i="11"/>
  <c r="L4" i="11"/>
  <c r="G4" i="11"/>
  <c r="O4" i="11"/>
  <c r="K4" i="11"/>
  <c r="E4" i="11"/>
  <c r="C4" i="11"/>
  <c r="Q4" i="11"/>
  <c r="H4" i="11"/>
  <c r="N4" i="11"/>
  <c r="I4" i="11"/>
  <c r="D4" i="11"/>
  <c r="J4" i="11"/>
  <c r="L21" i="9"/>
  <c r="H21" i="9"/>
  <c r="D21" i="9"/>
  <c r="J21" i="9"/>
  <c r="F21" i="9"/>
  <c r="C21" i="9"/>
  <c r="I21" i="9"/>
  <c r="E21" i="9"/>
  <c r="K21" i="9"/>
  <c r="G19" i="9"/>
  <c r="K19" i="9"/>
  <c r="L19" i="9"/>
  <c r="H19" i="9"/>
  <c r="D19" i="9"/>
  <c r="J19" i="9"/>
  <c r="F19" i="9"/>
  <c r="C19" i="9"/>
  <c r="I19" i="9"/>
  <c r="K17" i="9"/>
  <c r="G17" i="9"/>
  <c r="J17" i="9"/>
  <c r="F17" i="9"/>
  <c r="C17" i="9"/>
  <c r="I17" i="9"/>
  <c r="E17" i="9"/>
  <c r="L17" i="9"/>
  <c r="H17" i="9"/>
  <c r="F8" i="9"/>
  <c r="E8" i="9"/>
  <c r="D8" i="9"/>
  <c r="E6" i="9"/>
  <c r="F6" i="9"/>
  <c r="D6" i="9"/>
  <c r="C4" i="7"/>
  <c r="K4" i="7"/>
  <c r="G4" i="7"/>
  <c r="C11" i="7"/>
  <c r="I11" i="7"/>
  <c r="E11" i="7"/>
  <c r="I18" i="7"/>
  <c r="K16" i="5"/>
  <c r="K14" i="5"/>
  <c r="F3" i="3"/>
  <c r="D28" i="3"/>
  <c r="F28" i="3" s="1"/>
  <c r="R8" i="11" l="1"/>
  <c r="H8" i="9"/>
  <c r="H4" i="9"/>
  <c r="K22" i="7"/>
  <c r="V9" i="6"/>
  <c r="V7" i="6"/>
  <c r="V5" i="6"/>
  <c r="G13" i="5"/>
  <c r="E5" i="5"/>
  <c r="I13" i="5"/>
  <c r="C5" i="5"/>
  <c r="D5" i="5"/>
  <c r="I5" i="5"/>
  <c r="F13" i="5"/>
  <c r="H5" i="5"/>
  <c r="F5" i="5"/>
  <c r="G5" i="5"/>
  <c r="H13" i="5"/>
  <c r="C13" i="5"/>
  <c r="E13" i="5"/>
  <c r="K20" i="7"/>
  <c r="D17" i="5"/>
  <c r="H17" i="5"/>
  <c r="E9" i="5"/>
  <c r="I9" i="5"/>
  <c r="F17" i="5"/>
  <c r="G9" i="5"/>
  <c r="D9" i="5"/>
  <c r="E17" i="5"/>
  <c r="I17" i="5"/>
  <c r="F9" i="5"/>
  <c r="C9" i="5"/>
  <c r="C17" i="5"/>
  <c r="G17" i="5"/>
  <c r="H9" i="5"/>
  <c r="G15" i="5"/>
  <c r="D7" i="5"/>
  <c r="H7" i="5"/>
  <c r="C15" i="5"/>
  <c r="D15" i="5"/>
  <c r="H15" i="5"/>
  <c r="E7" i="5"/>
  <c r="I7" i="5"/>
  <c r="G7" i="5"/>
  <c r="E15" i="5"/>
  <c r="I15" i="5"/>
  <c r="F7" i="5"/>
  <c r="C7" i="5"/>
  <c r="F15" i="5"/>
  <c r="R6" i="11"/>
  <c r="R4" i="11"/>
  <c r="M21" i="9"/>
  <c r="M19" i="9"/>
  <c r="M17" i="9"/>
  <c r="H6" i="9"/>
  <c r="K18" i="7"/>
  <c r="J17" i="5" l="1"/>
  <c r="J7" i="5"/>
  <c r="J13" i="5"/>
  <c r="J5" i="5"/>
  <c r="J9" i="5"/>
  <c r="J15" i="5"/>
  <c r="C10" i="4"/>
  <c r="E10" i="4"/>
  <c r="D10" i="4"/>
  <c r="F10" i="4"/>
  <c r="H10" i="4"/>
  <c r="G10" i="4"/>
  <c r="C6" i="2"/>
  <c r="D6" i="2"/>
  <c r="B6" i="2"/>
  <c r="E4" i="2"/>
  <c r="E5" i="2"/>
  <c r="K17" i="5" l="1"/>
  <c r="K15" i="5"/>
  <c r="K13" i="5"/>
  <c r="E6" i="2"/>
  <c r="I10" i="4"/>
  <c r="G4" i="4" l="1"/>
  <c r="H4" i="4"/>
  <c r="G8" i="4"/>
  <c r="D8" i="4"/>
  <c r="E8" i="4"/>
  <c r="C8" i="4"/>
  <c r="F8" i="4"/>
  <c r="H8" i="4"/>
  <c r="D6" i="4"/>
  <c r="H6" i="4"/>
  <c r="F6" i="4"/>
  <c r="G6" i="4"/>
  <c r="E6" i="4"/>
  <c r="C6" i="4"/>
  <c r="D4" i="4"/>
  <c r="F4" i="4"/>
  <c r="E4" i="4"/>
  <c r="C4" i="4"/>
  <c r="I8" i="4" l="1"/>
  <c r="I6" i="4"/>
  <c r="I4" i="4"/>
</calcChain>
</file>

<file path=xl/sharedStrings.xml><?xml version="1.0" encoding="utf-8"?>
<sst xmlns="http://schemas.openxmlformats.org/spreadsheetml/2006/main" count="401" uniqueCount="212">
  <si>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</si>
  <si>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</si>
  <si>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</si>
  <si>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</si>
  <si>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</si>
  <si>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</si>
  <si>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</si>
  <si>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</si>
  <si>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</si>
  <si>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</si>
  <si>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</si>
  <si>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</si>
  <si>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</si>
  <si>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</si>
  <si>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</si>
  <si>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</si>
  <si>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</si>
  <si>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</si>
  <si>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</si>
  <si>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</si>
  <si>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</si>
  <si>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</si>
  <si>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</si>
  <si>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</si>
  <si>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</si>
  <si>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</si>
  <si>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</si>
  <si>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兼職工作</t>
    <phoneticPr fontId="1" type="noConversion"/>
  </si>
  <si>
    <t>學制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</si>
  <si>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</si>
  <si>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</si>
  <si>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</si>
  <si>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</si>
  <si>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</si>
  <si>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</si>
  <si>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</si>
  <si>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</si>
  <si>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</si>
  <si>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</si>
  <si>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</si>
  <si>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</si>
  <si>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</si>
  <si>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</si>
  <si>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</si>
  <si>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</si>
  <si>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</si>
  <si>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</si>
  <si>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</si>
  <si>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</si>
  <si>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</si>
  <si>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</si>
  <si>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</si>
  <si>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</si>
  <si>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</si>
  <si>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</si>
  <si>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</si>
  <si>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</si>
  <si>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</si>
  <si>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</si>
  <si>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</si>
  <si>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</si>
  <si>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</si>
  <si>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</si>
  <si>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</si>
  <si>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學制</t>
    <phoneticPr fontId="1" type="noConversion"/>
  </si>
  <si>
    <t>在升學中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</si>
  <si>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</si>
  <si>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</si>
  <si>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</si>
  <si>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</si>
  <si>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</si>
  <si>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</si>
  <si>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</si>
  <si>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</si>
  <si>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</si>
  <si>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</si>
  <si>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</si>
  <si>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</si>
  <si>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</si>
  <si>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其他(含不想找工作)</t>
    <phoneticPr fontId="1" type="noConversion"/>
  </si>
  <si>
    <t>高齡社會健康管理科</t>
    <phoneticPr fontId="5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</si>
  <si>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</si>
  <si>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</si>
  <si>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</si>
  <si>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應外科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</si>
  <si>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</si>
  <si>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</si>
  <si>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</si>
  <si>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資訊傳播學系</t>
    <phoneticPr fontId="5" type="noConversion"/>
  </si>
  <si>
    <t>餐飲管理學系</t>
    <phoneticPr fontId="5" type="noConversion"/>
  </si>
  <si>
    <t>應用外語系</t>
    <phoneticPr fontId="5" type="noConversion"/>
  </si>
  <si>
    <t>數位應用學系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</si>
  <si>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</si>
  <si>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</si>
  <si>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</si>
  <si>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</si>
  <si>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出國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</si>
  <si>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</si>
  <si>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</si>
  <si>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</si>
  <si>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企管科</t>
    <phoneticPr fontId="5" type="noConversion"/>
  </si>
  <si>
    <t>休閒管理學系</t>
    <phoneticPr fontId="5" type="noConversion"/>
  </si>
  <si>
    <t>健康照護管理學系</t>
    <phoneticPr fontId="5" type="noConversion"/>
  </si>
  <si>
    <t>數位應用學系</t>
    <phoneticPr fontId="5" type="noConversion"/>
  </si>
  <si>
    <t>應用外語系</t>
    <phoneticPr fontId="5" type="noConversion"/>
  </si>
  <si>
    <t>其他</t>
    <phoneticPr fontId="1" type="noConversion"/>
  </si>
  <si>
    <t>小計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</si>
  <si>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</si>
  <si>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</si>
  <si>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</si>
  <si>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</si>
  <si>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</si>
  <si>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</si>
  <si>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八、目前未就業原因(不含家管)</t>
    <phoneticPr fontId="1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</si>
  <si>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</si>
  <si>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</si>
  <si>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</si>
  <si>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</si>
  <si>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</si>
  <si>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</si>
  <si>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</si>
  <si>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</si>
  <si>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</si>
  <si>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</si>
  <si>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</si>
  <si>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70,001
~
75,000
元</t>
    <phoneticPr fontId="1" type="noConversion"/>
  </si>
  <si>
    <t>75,001
~
85,000
元</t>
    <phoneticPr fontId="1" type="noConversion"/>
  </si>
  <si>
    <t>85,001
~
90,000
元</t>
    <phoneticPr fontId="1" type="noConversion"/>
  </si>
  <si>
    <t>三、工作行業類別</t>
    <phoneticPr fontId="1" type="noConversion"/>
  </si>
  <si>
    <t>類別</t>
    <phoneticPr fontId="1" type="noConversion"/>
  </si>
  <si>
    <t>農、林、漁、牧業</t>
    <phoneticPr fontId="1" type="noConversion"/>
  </si>
  <si>
    <t>礦業及土石採取業</t>
    <phoneticPr fontId="1" type="noConversion"/>
  </si>
  <si>
    <t>製造業</t>
    <phoneticPr fontId="1" type="noConversion"/>
  </si>
  <si>
    <t>電力及燃氣供應業</t>
    <phoneticPr fontId="1" type="noConversion"/>
  </si>
  <si>
    <t>用水供應及污染整治業</t>
    <phoneticPr fontId="1" type="noConversion"/>
  </si>
  <si>
    <t>營建工程業</t>
    <phoneticPr fontId="1" type="noConversion"/>
  </si>
  <si>
    <t>批發及零售業</t>
    <phoneticPr fontId="1" type="noConversion"/>
  </si>
  <si>
    <t>運輸及倉儲業</t>
    <phoneticPr fontId="1" type="noConversion"/>
  </si>
  <si>
    <t>住宿及餐飲業</t>
    <phoneticPr fontId="1" type="noConversion"/>
  </si>
  <si>
    <t>出版、影音製作、傳播及資通訊服務業</t>
    <phoneticPr fontId="1" type="noConversion"/>
  </si>
  <si>
    <t>金融及保險業</t>
    <phoneticPr fontId="1" type="noConversion"/>
  </si>
  <si>
    <t>不動產業</t>
    <phoneticPr fontId="1" type="noConversion"/>
  </si>
  <si>
    <t>專業、科學及技術服務業</t>
    <phoneticPr fontId="1" type="noConversion"/>
  </si>
  <si>
    <t>支援服務業</t>
    <phoneticPr fontId="1" type="noConversion"/>
  </si>
  <si>
    <t>公共行政及國防、強制性社會安全</t>
    <phoneticPr fontId="1" type="noConversion"/>
  </si>
  <si>
    <t>教育業</t>
    <phoneticPr fontId="1" type="noConversion"/>
  </si>
  <si>
    <t>醫療保健及社會工作服務業</t>
    <phoneticPr fontId="1" type="noConversion"/>
  </si>
  <si>
    <t>藝術、娛樂及休閒服務業</t>
    <phoneticPr fontId="1" type="noConversion"/>
  </si>
  <si>
    <t>其他服務業</t>
    <phoneticPr fontId="1" type="noConversion"/>
  </si>
  <si>
    <t>六、您原先就讀系、所、或學位學程的專業訓練課程，對於您目前工作的幫助程度為何？</t>
    <phoneticPr fontId="1" type="noConversion"/>
  </si>
  <si>
    <t>非常有幫助</t>
    <phoneticPr fontId="1" type="noConversion"/>
  </si>
  <si>
    <t>有點幫助</t>
    <phoneticPr fontId="1" type="noConversion"/>
  </si>
  <si>
    <t>尚可</t>
    <phoneticPr fontId="1" type="noConversion"/>
  </si>
  <si>
    <t>沒有幫助</t>
    <phoneticPr fontId="1" type="noConversion"/>
  </si>
  <si>
    <t>完全沒有幫助</t>
    <phoneticPr fontId="1" type="noConversion"/>
  </si>
  <si>
    <t>七、您在學期間以下哪些「學習經驗」對於現在工作有所幫助？</t>
    <phoneticPr fontId="1" type="noConversion"/>
  </si>
  <si>
    <t>專業知識、
知能傳授</t>
    <phoneticPr fontId="1" type="noConversion"/>
  </si>
  <si>
    <t>建立同學及老師人脈</t>
    <phoneticPr fontId="1" type="noConversion"/>
  </si>
  <si>
    <t>校內實務課程</t>
    <phoneticPr fontId="1" type="noConversion"/>
  </si>
  <si>
    <t>校外業界實習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</si>
  <si>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</si>
  <si>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</si>
  <si>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</si>
  <si>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</si>
  <si>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擔任研究或教學助理</t>
    <phoneticPr fontId="1" type="noConversion"/>
  </si>
  <si>
    <t>其他訓練</t>
    <phoneticPr fontId="1" type="noConversion"/>
  </si>
  <si>
    <t>溝通表達能力</t>
    <phoneticPr fontId="1" type="noConversion"/>
  </si>
  <si>
    <t>持續學習能力</t>
    <phoneticPr fontId="1" type="noConversion"/>
  </si>
  <si>
    <t>人際互動能力</t>
    <phoneticPr fontId="1" type="noConversion"/>
  </si>
  <si>
    <t>團隊合作能力</t>
    <phoneticPr fontId="1" type="noConversion"/>
  </si>
  <si>
    <t>問題解決能力</t>
    <phoneticPr fontId="1" type="noConversion"/>
  </si>
  <si>
    <t>創新能力</t>
    <phoneticPr fontId="1" type="noConversion"/>
  </si>
  <si>
    <t>工作紀律、責任感及時間管理能力</t>
    <phoneticPr fontId="1" type="noConversion"/>
  </si>
  <si>
    <t>資訊科技應用能力</t>
    <phoneticPr fontId="1" type="noConversion"/>
  </si>
  <si>
    <t>外語能力</t>
    <phoneticPr fontId="1" type="noConversion"/>
  </si>
  <si>
    <t>跨領域整合能力</t>
    <phoneticPr fontId="1" type="noConversion"/>
  </si>
  <si>
    <t>領導能力</t>
    <phoneticPr fontId="1" type="noConversion"/>
  </si>
  <si>
    <t>其他</t>
    <phoneticPr fontId="1" type="noConversion"/>
  </si>
  <si>
    <t>化妝品應用與管理學系</t>
    <phoneticPr fontId="5" type="noConversion"/>
  </si>
  <si>
    <t>時尚造型設計學系</t>
    <phoneticPr fontId="5" type="noConversion"/>
  </si>
  <si>
    <t>95001
~
100000元</t>
    <phoneticPr fontId="1" type="noConversion"/>
  </si>
  <si>
    <t>人數</t>
    <phoneticPr fontId="1" type="noConversion"/>
  </si>
  <si>
    <t>運籌與科技管理學系</t>
    <phoneticPr fontId="5" type="noConversion"/>
  </si>
  <si>
    <t>運籌與科技管理學系</t>
    <phoneticPr fontId="1" type="noConversion"/>
  </si>
  <si>
    <t>保健美容學系</t>
    <phoneticPr fontId="5" type="noConversion"/>
  </si>
  <si>
    <t>十、根據您畢業到現在的經驗，學校最應該幫學弟妹加強以下哪些能力？(可複選，至多3項)</t>
    <phoneticPr fontId="1" type="noConversion"/>
  </si>
  <si>
    <t>十一、如果您現在有進修機會的話，「最」想在學校進修的是哪一個學門?</t>
    <phoneticPr fontId="1" type="noConversion"/>
  </si>
  <si>
    <t>數學及統計學門</t>
  </si>
  <si>
    <t>教育學門</t>
    <phoneticPr fontId="1" type="noConversion"/>
  </si>
  <si>
    <t>藝術學門</t>
    <phoneticPr fontId="1" type="noConversion"/>
  </si>
  <si>
    <t>人文學門</t>
    <phoneticPr fontId="1" type="noConversion"/>
  </si>
  <si>
    <t>設計學門</t>
    <phoneticPr fontId="1" type="noConversion"/>
  </si>
  <si>
    <t>社會及行為科學學門</t>
    <phoneticPr fontId="1" type="noConversion"/>
  </si>
  <si>
    <t>傳播學門</t>
    <phoneticPr fontId="1" type="noConversion"/>
  </si>
  <si>
    <t>商業及管理學門</t>
    <phoneticPr fontId="1" type="noConversion"/>
  </si>
  <si>
    <t>法律學門</t>
    <phoneticPr fontId="1" type="noConversion"/>
  </si>
  <si>
    <t>生命科學學門</t>
    <phoneticPr fontId="1" type="noConversion"/>
  </si>
  <si>
    <t>自然科學學門</t>
    <phoneticPr fontId="1" type="noConversion"/>
  </si>
  <si>
    <t>電算機學門</t>
    <phoneticPr fontId="1" type="noConversion"/>
  </si>
  <si>
    <t>工程學門</t>
    <phoneticPr fontId="1" type="noConversion"/>
  </si>
  <si>
    <t>建築及都市規劃學門</t>
    <phoneticPr fontId="1" type="noConversion"/>
  </si>
  <si>
    <t>農業科學學門</t>
    <phoneticPr fontId="1" type="noConversion"/>
  </si>
  <si>
    <t>獸醫學門</t>
    <phoneticPr fontId="1" type="noConversion"/>
  </si>
  <si>
    <t>醫藥衛生學門</t>
    <phoneticPr fontId="1" type="noConversion"/>
  </si>
  <si>
    <t>社會服務學門</t>
    <phoneticPr fontId="1" type="noConversion"/>
  </si>
  <si>
    <t>民生學門</t>
    <phoneticPr fontId="1" type="noConversion"/>
  </si>
  <si>
    <t>運輸服務學門</t>
    <phoneticPr fontId="1" type="noConversion"/>
  </si>
  <si>
    <t>環境保護學門</t>
    <phoneticPr fontId="1" type="noConversion"/>
  </si>
  <si>
    <t>軍警國防安全學門</t>
    <phoneticPr fontId="1" type="noConversion"/>
  </si>
  <si>
    <t>其他學門</t>
    <phoneticPr fontId="1" type="noConversion"/>
  </si>
  <si>
    <t>沒有進修需求</t>
    <phoneticPr fontId="1" type="noConversion"/>
  </si>
  <si>
    <t>九、 根據您畢業後到現在的經驗，您認為學校對您那些能力的培養最有幫助？(可複選，至多3項)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</si>
</sst>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10" fontId="2" fillId="0" borderId="2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5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2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25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0" fontId="2" fillId="0" borderId="34" xfId="1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4" fillId="0" borderId="38" xfId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0" fontId="13" fillId="0" borderId="3" xfId="1" applyNumberFormat="1" applyFont="1" applyFill="1" applyBorder="1" applyAlignment="1">
      <alignment horizontal="center" vertical="center"/>
    </xf>
    <xf numFmtId="10" fontId="12" fillId="0" borderId="3" xfId="1" applyNumberFormat="1" applyFont="1" applyFill="1" applyBorder="1" applyAlignment="1">
      <alignment horizontal="center" vertical="center"/>
    </xf>
    <xf numFmtId="9" fontId="12" fillId="0" borderId="7" xfId="1" applyFont="1" applyFill="1" applyBorder="1" applyAlignment="1">
      <alignment horizontal="center" vertical="center"/>
    </xf>
    <xf numFmtId="9" fontId="12" fillId="0" borderId="3" xfId="1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9" fontId="14" fillId="0" borderId="35" xfId="1" applyFont="1" applyFill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33CCFF"/>
      <color rgb="FF00FFFF"/>
      <color rgb="FF0099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15" zoomScaleNormal="115" workbookViewId="0">
      <selection activeCell="B19" sqref="B19"/>
    </sheetView>
  </sheetViews>
  <sheetFormatPr defaultRowHeight="15.75" x14ac:dyDescent="0.25"/>
  <cols>
    <col min="1" max="1" width="20.625" style="10" customWidth="1"/>
    <col min="2" max="5" width="25.625" style="10" customWidth="1"/>
    <col min="6" max="16384" width="9" style="10"/>
  </cols>
  <sheetData>
    <row r="1" spans="1:5" ht="21.75" thickBot="1" x14ac:dyDescent="0.3">
      <c r="A1" s="92" t="s">
        <v>107</v>
      </c>
      <c r="B1" s="92"/>
      <c r="C1" s="92"/>
    </row>
    <row r="2" spans="1:5" ht="50.1" customHeight="1" x14ac:dyDescent="0.25">
      <c r="A2" s="54" t="s">
        <v>1</v>
      </c>
      <c r="B2" s="55" t="s">
        <v>2</v>
      </c>
      <c r="C2" s="56" t="s">
        <v>3</v>
      </c>
      <c r="D2" s="55" t="s">
        <v>4</v>
      </c>
      <c r="E2" s="57" t="s">
        <v>5</v>
      </c>
    </row>
    <row r="3" spans="1:5" ht="24.95" customHeight="1" x14ac:dyDescent="0.25">
      <c r="A3" s="11" t="s">
        <v>6</v>
      </c>
      <c r="B3" s="5">
        <v>653</v>
      </c>
      <c r="C3" s="5">
        <v>366</v>
      </c>
      <c r="D3" s="5">
        <f>B3-C3</f>
        <v>287</v>
      </c>
      <c r="E3" s="12">
        <f>C3/B3</f>
        <v>0.56049004594180707</v>
      </c>
    </row>
    <row r="4" spans="1:5" ht="24.95" customHeight="1" x14ac:dyDescent="0.25">
      <c r="A4" s="11" t="s">
        <v>7</v>
      </c>
      <c r="B4" s="5">
        <v>207</v>
      </c>
      <c r="C4" s="5">
        <v>71</v>
      </c>
      <c r="D4" s="5">
        <f>B4-C4</f>
        <v>136</v>
      </c>
      <c r="E4" s="12">
        <f t="shared" ref="E4:E6" si="0">C4/B4</f>
        <v>0.34299516908212563</v>
      </c>
    </row>
    <row r="5" spans="1:5" ht="24.95" customHeight="1" x14ac:dyDescent="0.25">
      <c r="A5" s="11" t="s">
        <v>8</v>
      </c>
      <c r="B5" s="5">
        <v>197</v>
      </c>
      <c r="C5" s="5">
        <v>128</v>
      </c>
      <c r="D5" s="5">
        <f>B5-C5</f>
        <v>69</v>
      </c>
      <c r="E5" s="12">
        <f t="shared" si="0"/>
        <v>0.64974619289340096</v>
      </c>
    </row>
    <row r="6" spans="1:5" ht="24.95" customHeight="1" thickBot="1" x14ac:dyDescent="0.3">
      <c r="A6" s="13" t="s">
        <v>9</v>
      </c>
      <c r="B6" s="14">
        <f>SUM(B3:B5)</f>
        <v>1057</v>
      </c>
      <c r="C6" s="15">
        <f t="shared" ref="C6:D6" si="1">SUM(C3:C5)</f>
        <v>565</v>
      </c>
      <c r="D6" s="15">
        <f t="shared" si="1"/>
        <v>492</v>
      </c>
      <c r="E6" s="16">
        <f t="shared" si="0"/>
        <v>0.53453169347209084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70" zoomScaleNormal="70" workbookViewId="0">
      <selection activeCell="Q3" sqref="Q3:Q15"/>
    </sheetView>
  </sheetViews>
  <sheetFormatPr defaultRowHeight="15.75" x14ac:dyDescent="0.25"/>
  <cols>
    <col min="1" max="15" width="10.625" style="1" customWidth="1"/>
    <col min="16" max="16384" width="9" style="1"/>
  </cols>
  <sheetData>
    <row r="1" spans="1:17" ht="21.75" thickBot="1" x14ac:dyDescent="0.3">
      <c r="A1" s="77" t="s">
        <v>211</v>
      </c>
      <c r="B1" s="77"/>
      <c r="C1" s="77"/>
      <c r="D1" s="77"/>
      <c r="E1" s="77"/>
    </row>
    <row r="2" spans="1:17" ht="80.099999999999994" customHeight="1" x14ac:dyDescent="0.25">
      <c r="A2" s="54" t="s">
        <v>0</v>
      </c>
      <c r="B2" s="56"/>
      <c r="C2" s="55" t="s">
        <v>166</v>
      </c>
      <c r="D2" s="55" t="s">
        <v>167</v>
      </c>
      <c r="E2" s="55" t="s">
        <v>168</v>
      </c>
      <c r="F2" s="55" t="s">
        <v>169</v>
      </c>
      <c r="G2" s="55" t="s">
        <v>170</v>
      </c>
      <c r="H2" s="55" t="s">
        <v>171</v>
      </c>
      <c r="I2" s="55" t="s">
        <v>172</v>
      </c>
      <c r="J2" s="55" t="s">
        <v>173</v>
      </c>
      <c r="K2" s="55" t="s">
        <v>174</v>
      </c>
      <c r="L2" s="55" t="s">
        <v>175</v>
      </c>
      <c r="M2" s="55" t="s">
        <v>176</v>
      </c>
      <c r="N2" s="55" t="s">
        <v>177</v>
      </c>
      <c r="O2" s="57" t="s">
        <v>99</v>
      </c>
    </row>
    <row r="3" spans="1:17" ht="24.95" customHeight="1" x14ac:dyDescent="0.25">
      <c r="A3" s="104" t="s">
        <v>12</v>
      </c>
      <c r="B3" s="5" t="s">
        <v>29</v>
      </c>
      <c r="C3" s="5">
        <v>109</v>
      </c>
      <c r="D3" s="5">
        <v>76</v>
      </c>
      <c r="E3" s="5">
        <v>87</v>
      </c>
      <c r="F3" s="5">
        <v>107</v>
      </c>
      <c r="G3" s="5">
        <v>118</v>
      </c>
      <c r="H3" s="5">
        <v>73</v>
      </c>
      <c r="I3" s="5">
        <v>99</v>
      </c>
      <c r="J3" s="5">
        <v>68</v>
      </c>
      <c r="K3" s="5">
        <v>65</v>
      </c>
      <c r="L3" s="5">
        <v>42</v>
      </c>
      <c r="M3" s="5">
        <v>39</v>
      </c>
      <c r="N3" s="5">
        <v>3</v>
      </c>
      <c r="O3" s="17">
        <f>SUM(C3:N3)</f>
        <v>886</v>
      </c>
      <c r="P3" s="10"/>
      <c r="Q3"/>
    </row>
    <row r="4" spans="1:17" ht="24.95" customHeight="1" x14ac:dyDescent="0.25">
      <c r="A4" s="104"/>
      <c r="B4" s="5" t="s">
        <v>16</v>
      </c>
      <c r="C4" s="18">
        <f t="shared" ref="C4:K4" si="0">C3/$O$3</f>
        <v>0.12302483069977427</v>
      </c>
      <c r="D4" s="18">
        <f t="shared" si="0"/>
        <v>8.5778781038374718E-2</v>
      </c>
      <c r="E4" s="18">
        <f t="shared" si="0"/>
        <v>9.8194130925507897E-2</v>
      </c>
      <c r="F4" s="18">
        <f t="shared" si="0"/>
        <v>0.12076749435665914</v>
      </c>
      <c r="G4" s="18">
        <f t="shared" si="0"/>
        <v>0.13318284424379231</v>
      </c>
      <c r="H4" s="18">
        <f t="shared" si="0"/>
        <v>8.2392776523702027E-2</v>
      </c>
      <c r="I4" s="18">
        <f t="shared" si="0"/>
        <v>0.11173814898419865</v>
      </c>
      <c r="J4" s="18">
        <f t="shared" si="0"/>
        <v>7.6749435665914217E-2</v>
      </c>
      <c r="K4" s="18">
        <f t="shared" si="0"/>
        <v>7.336343115124154E-2</v>
      </c>
      <c r="L4" s="18">
        <f t="shared" ref="L4:M4" si="1">L3/$O$3</f>
        <v>4.740406320541761E-2</v>
      </c>
      <c r="M4" s="18">
        <f t="shared" si="1"/>
        <v>4.4018058690744918E-2</v>
      </c>
      <c r="N4" s="18">
        <f>N3/$O$3</f>
        <v>3.3860045146726862E-3</v>
      </c>
      <c r="O4" s="19">
        <f t="shared" ref="O4:O8" si="2">SUM(C4:N4)</f>
        <v>0.99999999999999989</v>
      </c>
      <c r="P4" s="10"/>
      <c r="Q4"/>
    </row>
    <row r="5" spans="1:17" ht="24.95" customHeight="1" x14ac:dyDescent="0.25">
      <c r="A5" s="104" t="s">
        <v>13</v>
      </c>
      <c r="B5" s="5" t="s">
        <v>29</v>
      </c>
      <c r="C5" s="5">
        <v>13</v>
      </c>
      <c r="D5" s="5">
        <v>12</v>
      </c>
      <c r="E5" s="5">
        <v>14</v>
      </c>
      <c r="F5" s="5">
        <v>15</v>
      </c>
      <c r="G5" s="5">
        <v>14</v>
      </c>
      <c r="H5" s="5">
        <v>9</v>
      </c>
      <c r="I5" s="5">
        <v>5</v>
      </c>
      <c r="J5" s="5">
        <v>4</v>
      </c>
      <c r="K5" s="5">
        <v>17</v>
      </c>
      <c r="L5" s="5">
        <v>2</v>
      </c>
      <c r="M5" s="5">
        <v>3</v>
      </c>
      <c r="N5" s="5">
        <v>11</v>
      </c>
      <c r="O5" s="20">
        <f t="shared" si="2"/>
        <v>119</v>
      </c>
      <c r="P5" s="10"/>
      <c r="Q5"/>
    </row>
    <row r="6" spans="1:17" ht="24.95" customHeight="1" x14ac:dyDescent="0.25">
      <c r="A6" s="104"/>
      <c r="B6" s="5" t="s">
        <v>16</v>
      </c>
      <c r="C6" s="18">
        <f>C5/$O$5</f>
        <v>0.1092436974789916</v>
      </c>
      <c r="D6" s="18">
        <f t="shared" ref="D6:N6" si="3">D5/$O$5</f>
        <v>0.10084033613445378</v>
      </c>
      <c r="E6" s="18">
        <f t="shared" si="3"/>
        <v>0.11764705882352941</v>
      </c>
      <c r="F6" s="18">
        <f t="shared" si="3"/>
        <v>0.12605042016806722</v>
      </c>
      <c r="G6" s="18">
        <f t="shared" si="3"/>
        <v>0.11764705882352941</v>
      </c>
      <c r="H6" s="18">
        <f t="shared" si="3"/>
        <v>7.5630252100840331E-2</v>
      </c>
      <c r="I6" s="18">
        <f t="shared" si="3"/>
        <v>4.2016806722689079E-2</v>
      </c>
      <c r="J6" s="18">
        <f t="shared" si="3"/>
        <v>3.3613445378151259E-2</v>
      </c>
      <c r="K6" s="18">
        <f t="shared" si="3"/>
        <v>0.14285714285714285</v>
      </c>
      <c r="L6" s="18">
        <f t="shared" si="3"/>
        <v>1.680672268907563E-2</v>
      </c>
      <c r="M6" s="18">
        <f t="shared" si="3"/>
        <v>2.5210084033613446E-2</v>
      </c>
      <c r="N6" s="21">
        <f t="shared" si="3"/>
        <v>9.2436974789915971E-2</v>
      </c>
      <c r="O6" s="19">
        <f t="shared" si="2"/>
        <v>0.99999999999999989</v>
      </c>
      <c r="P6" s="10"/>
      <c r="Q6"/>
    </row>
    <row r="7" spans="1:17" ht="24.95" customHeight="1" x14ac:dyDescent="0.25">
      <c r="A7" s="104" t="s">
        <v>14</v>
      </c>
      <c r="B7" s="5" t="s">
        <v>29</v>
      </c>
      <c r="C7" s="5">
        <v>23</v>
      </c>
      <c r="D7" s="5">
        <v>32</v>
      </c>
      <c r="E7" s="5">
        <v>27</v>
      </c>
      <c r="F7" s="5">
        <v>40</v>
      </c>
      <c r="G7" s="5">
        <v>31</v>
      </c>
      <c r="H7" s="5">
        <v>16</v>
      </c>
      <c r="I7" s="5">
        <v>15</v>
      </c>
      <c r="J7" s="5">
        <v>12</v>
      </c>
      <c r="K7" s="5">
        <v>23</v>
      </c>
      <c r="L7" s="5">
        <v>11</v>
      </c>
      <c r="M7" s="5">
        <v>2</v>
      </c>
      <c r="N7" s="5">
        <v>9</v>
      </c>
      <c r="O7" s="20">
        <f t="shared" si="2"/>
        <v>241</v>
      </c>
      <c r="P7" s="10"/>
      <c r="Q7"/>
    </row>
    <row r="8" spans="1:17" ht="24.95" customHeight="1" thickBot="1" x14ac:dyDescent="0.3">
      <c r="A8" s="105"/>
      <c r="B8" s="22" t="s">
        <v>16</v>
      </c>
      <c r="C8" s="23">
        <f>C7/$O$7</f>
        <v>9.5435684647302899E-2</v>
      </c>
      <c r="D8" s="23">
        <f t="shared" ref="D8:N8" si="4">D7/$O$7</f>
        <v>0.13278008298755187</v>
      </c>
      <c r="E8" s="23">
        <f t="shared" si="4"/>
        <v>0.11203319502074689</v>
      </c>
      <c r="F8" s="23">
        <f t="shared" si="4"/>
        <v>0.16597510373443983</v>
      </c>
      <c r="G8" s="23">
        <f t="shared" si="4"/>
        <v>0.12863070539419086</v>
      </c>
      <c r="H8" s="23">
        <f t="shared" si="4"/>
        <v>6.6390041493775934E-2</v>
      </c>
      <c r="I8" s="23">
        <f t="shared" si="4"/>
        <v>6.2240663900414939E-2</v>
      </c>
      <c r="J8" s="23">
        <f t="shared" si="4"/>
        <v>4.9792531120331947E-2</v>
      </c>
      <c r="K8" s="23">
        <f t="shared" si="4"/>
        <v>9.5435684647302899E-2</v>
      </c>
      <c r="L8" s="23">
        <f t="shared" si="4"/>
        <v>4.5643153526970952E-2</v>
      </c>
      <c r="M8" s="23">
        <f t="shared" si="4"/>
        <v>8.2987551867219917E-3</v>
      </c>
      <c r="N8" s="24">
        <f t="shared" si="4"/>
        <v>3.7344398340248962E-2</v>
      </c>
      <c r="O8" s="25">
        <f t="shared" si="2"/>
        <v>0.99999999999999989</v>
      </c>
      <c r="P8" s="10"/>
      <c r="Q8"/>
    </row>
    <row r="9" spans="1:17" ht="16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/>
    </row>
    <row r="10" spans="1:17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/>
    </row>
    <row r="11" spans="1:17" ht="16.5" x14ac:dyDescent="0.25">
      <c r="A11" s="10"/>
      <c r="B11" s="10"/>
      <c r="C11" s="10"/>
      <c r="D11" s="10"/>
      <c r="E11" s="10"/>
      <c r="F11" s="10"/>
      <c r="G11"/>
      <c r="H11" s="10"/>
      <c r="I11" s="10"/>
      <c r="J11" s="10"/>
      <c r="K11" s="10"/>
      <c r="L11" s="10"/>
      <c r="M11" s="10"/>
      <c r="N11" s="10"/>
      <c r="O11" s="10"/>
      <c r="P11" s="10"/>
      <c r="Q11"/>
    </row>
    <row r="12" spans="1:17" ht="16.5" x14ac:dyDescent="0.25">
      <c r="A12" s="10"/>
      <c r="B12" s="10"/>
      <c r="C12" s="10"/>
      <c r="D12" s="10"/>
      <c r="E12" s="10"/>
      <c r="F12" s="10"/>
      <c r="G12"/>
      <c r="H12" s="10"/>
      <c r="I12" s="10"/>
      <c r="J12" s="10"/>
      <c r="K12" s="10"/>
      <c r="L12" s="10"/>
      <c r="M12" s="10"/>
      <c r="N12" s="10"/>
      <c r="O12" s="10"/>
      <c r="P12" s="10"/>
      <c r="Q12"/>
    </row>
    <row r="13" spans="1:17" ht="16.5" x14ac:dyDescent="0.25">
      <c r="G13"/>
      <c r="Q13"/>
    </row>
    <row r="14" spans="1:17" ht="16.5" x14ac:dyDescent="0.25">
      <c r="G14"/>
      <c r="Q14"/>
    </row>
    <row r="15" spans="1:17" ht="16.5" x14ac:dyDescent="0.25">
      <c r="G15"/>
    </row>
    <row r="16" spans="1:17" ht="16.5" x14ac:dyDescent="0.25">
      <c r="G16"/>
    </row>
    <row r="17" spans="7:7" ht="16.5" x14ac:dyDescent="0.25">
      <c r="G17"/>
    </row>
    <row r="18" spans="7:7" ht="16.5" x14ac:dyDescent="0.25">
      <c r="G18"/>
    </row>
    <row r="19" spans="7:7" ht="16.5" x14ac:dyDescent="0.25">
      <c r="G19"/>
    </row>
    <row r="20" spans="7:7" ht="16.5" x14ac:dyDescent="0.25">
      <c r="G20"/>
    </row>
    <row r="21" spans="7:7" ht="16.5" x14ac:dyDescent="0.25">
      <c r="G21"/>
    </row>
    <row r="22" spans="7:7" ht="16.5" x14ac:dyDescent="0.25">
      <c r="G22"/>
    </row>
    <row r="23" spans="7:7" ht="16.5" x14ac:dyDescent="0.25">
      <c r="G23"/>
    </row>
    <row r="24" spans="7:7" ht="16.5" x14ac:dyDescent="0.25">
      <c r="G24"/>
    </row>
    <row r="25" spans="7:7" ht="16.5" x14ac:dyDescent="0.25">
      <c r="G25"/>
    </row>
    <row r="26" spans="7:7" ht="16.5" x14ac:dyDescent="0.25">
      <c r="G26"/>
    </row>
    <row r="27" spans="7:7" ht="16.5" x14ac:dyDescent="0.25">
      <c r="G27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70" zoomScaleNormal="70" workbookViewId="0">
      <selection activeCell="L28" sqref="L28"/>
    </sheetView>
  </sheetViews>
  <sheetFormatPr defaultRowHeight="15.75" x14ac:dyDescent="0.25"/>
  <cols>
    <col min="1" max="15" width="10.625" style="1" customWidth="1"/>
    <col min="16" max="16384" width="9" style="1"/>
  </cols>
  <sheetData>
    <row r="1" spans="1:17" ht="17.25" thickBot="1" x14ac:dyDescent="0.3">
      <c r="A1" t="s">
        <v>185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7" ht="80.099999999999994" customHeight="1" x14ac:dyDescent="0.25">
      <c r="A2" s="89" t="s">
        <v>0</v>
      </c>
      <c r="B2" s="90"/>
      <c r="C2" s="55" t="s">
        <v>166</v>
      </c>
      <c r="D2" s="55" t="s">
        <v>167</v>
      </c>
      <c r="E2" s="55" t="s">
        <v>168</v>
      </c>
      <c r="F2" s="55" t="s">
        <v>169</v>
      </c>
      <c r="G2" s="55" t="s">
        <v>170</v>
      </c>
      <c r="H2" s="55" t="s">
        <v>171</v>
      </c>
      <c r="I2" s="55" t="s">
        <v>172</v>
      </c>
      <c r="J2" s="55" t="s">
        <v>173</v>
      </c>
      <c r="K2" s="55" t="s">
        <v>174</v>
      </c>
      <c r="L2" s="55" t="s">
        <v>175</v>
      </c>
      <c r="M2" s="55" t="s">
        <v>176</v>
      </c>
      <c r="N2" s="55" t="s">
        <v>26</v>
      </c>
      <c r="O2" s="57" t="s">
        <v>9</v>
      </c>
    </row>
    <row r="3" spans="1:17" ht="24.95" customHeight="1" x14ac:dyDescent="0.25">
      <c r="A3" s="104" t="s">
        <v>6</v>
      </c>
      <c r="B3" s="5" t="s">
        <v>15</v>
      </c>
      <c r="C3" s="5">
        <v>71</v>
      </c>
      <c r="D3" s="5">
        <v>73</v>
      </c>
      <c r="E3" s="5">
        <v>137</v>
      </c>
      <c r="F3" s="5">
        <v>139</v>
      </c>
      <c r="G3" s="5">
        <v>99</v>
      </c>
      <c r="H3" s="5">
        <v>68</v>
      </c>
      <c r="I3" s="5">
        <v>113</v>
      </c>
      <c r="J3" s="5">
        <v>61</v>
      </c>
      <c r="K3" s="5">
        <v>49</v>
      </c>
      <c r="L3" s="5">
        <v>26</v>
      </c>
      <c r="M3" s="5">
        <v>13</v>
      </c>
      <c r="N3" s="5">
        <v>1</v>
      </c>
      <c r="O3" s="17">
        <f>SUM(C3:N3)</f>
        <v>850</v>
      </c>
      <c r="P3" s="10"/>
      <c r="Q3"/>
    </row>
    <row r="4" spans="1:17" ht="24.95" customHeight="1" x14ac:dyDescent="0.25">
      <c r="A4" s="104"/>
      <c r="B4" s="5" t="s">
        <v>16</v>
      </c>
      <c r="C4" s="18">
        <f t="shared" ref="C4:M4" si="0">C3/$O$3</f>
        <v>8.352941176470588E-2</v>
      </c>
      <c r="D4" s="18">
        <f t="shared" si="0"/>
        <v>8.5882352941176465E-2</v>
      </c>
      <c r="E4" s="18">
        <f t="shared" si="0"/>
        <v>0.16117647058823528</v>
      </c>
      <c r="F4" s="18">
        <f t="shared" si="0"/>
        <v>0.1635294117647059</v>
      </c>
      <c r="G4" s="18">
        <f t="shared" si="0"/>
        <v>0.11647058823529412</v>
      </c>
      <c r="H4" s="18">
        <f t="shared" si="0"/>
        <v>0.08</v>
      </c>
      <c r="I4" s="18">
        <f t="shared" si="0"/>
        <v>0.13294117647058823</v>
      </c>
      <c r="J4" s="18">
        <f t="shared" si="0"/>
        <v>7.1764705882352939E-2</v>
      </c>
      <c r="K4" s="18">
        <f t="shared" si="0"/>
        <v>5.7647058823529412E-2</v>
      </c>
      <c r="L4" s="18">
        <f t="shared" si="0"/>
        <v>3.0588235294117649E-2</v>
      </c>
      <c r="M4" s="18">
        <f t="shared" si="0"/>
        <v>1.5294117647058824E-2</v>
      </c>
      <c r="N4" s="18">
        <f>N3/$O$3</f>
        <v>1.176470588235294E-3</v>
      </c>
      <c r="O4" s="19">
        <f t="shared" ref="O4:O8" si="1">SUM(C4:N4)</f>
        <v>1</v>
      </c>
      <c r="P4" s="10"/>
      <c r="Q4"/>
    </row>
    <row r="5" spans="1:17" ht="24.95" customHeight="1" x14ac:dyDescent="0.25">
      <c r="A5" s="104" t="s">
        <v>7</v>
      </c>
      <c r="B5" s="5" t="s">
        <v>15</v>
      </c>
      <c r="C5" s="5">
        <v>9</v>
      </c>
      <c r="D5" s="5">
        <v>4</v>
      </c>
      <c r="E5" s="5">
        <v>29</v>
      </c>
      <c r="F5" s="5">
        <v>25</v>
      </c>
      <c r="G5" s="5">
        <v>11</v>
      </c>
      <c r="H5" s="5">
        <v>7</v>
      </c>
      <c r="I5" s="5">
        <v>5</v>
      </c>
      <c r="J5" s="5">
        <v>3</v>
      </c>
      <c r="K5" s="5">
        <v>4</v>
      </c>
      <c r="L5" s="5">
        <v>2</v>
      </c>
      <c r="M5" s="5">
        <v>4</v>
      </c>
      <c r="N5" s="5">
        <v>11</v>
      </c>
      <c r="O5" s="20">
        <f t="shared" si="1"/>
        <v>114</v>
      </c>
      <c r="P5" s="10"/>
      <c r="Q5"/>
    </row>
    <row r="6" spans="1:17" ht="24.95" customHeight="1" x14ac:dyDescent="0.25">
      <c r="A6" s="104"/>
      <c r="B6" s="5" t="s">
        <v>16</v>
      </c>
      <c r="C6" s="18">
        <f>C5/$O$5</f>
        <v>7.8947368421052627E-2</v>
      </c>
      <c r="D6" s="18">
        <f t="shared" ref="D6:N6" si="2">D5/$O$5</f>
        <v>3.5087719298245612E-2</v>
      </c>
      <c r="E6" s="18">
        <f t="shared" si="2"/>
        <v>0.25438596491228072</v>
      </c>
      <c r="F6" s="18">
        <f t="shared" si="2"/>
        <v>0.21929824561403508</v>
      </c>
      <c r="G6" s="18">
        <f t="shared" si="2"/>
        <v>9.6491228070175433E-2</v>
      </c>
      <c r="H6" s="18">
        <f t="shared" si="2"/>
        <v>6.1403508771929821E-2</v>
      </c>
      <c r="I6" s="18">
        <f t="shared" si="2"/>
        <v>4.3859649122807015E-2</v>
      </c>
      <c r="J6" s="18">
        <f t="shared" si="2"/>
        <v>2.6315789473684209E-2</v>
      </c>
      <c r="K6" s="18">
        <f t="shared" si="2"/>
        <v>3.5087719298245612E-2</v>
      </c>
      <c r="L6" s="18">
        <f t="shared" si="2"/>
        <v>1.7543859649122806E-2</v>
      </c>
      <c r="M6" s="18">
        <f t="shared" si="2"/>
        <v>3.5087719298245612E-2</v>
      </c>
      <c r="N6" s="21">
        <f t="shared" si="2"/>
        <v>9.6491228070175433E-2</v>
      </c>
      <c r="O6" s="19">
        <f t="shared" si="1"/>
        <v>1</v>
      </c>
      <c r="P6" s="10"/>
      <c r="Q6"/>
    </row>
    <row r="7" spans="1:17" ht="24.95" customHeight="1" x14ac:dyDescent="0.25">
      <c r="A7" s="104" t="s">
        <v>8</v>
      </c>
      <c r="B7" s="5" t="s">
        <v>15</v>
      </c>
      <c r="C7" s="5">
        <v>33</v>
      </c>
      <c r="D7" s="5">
        <v>31</v>
      </c>
      <c r="E7" s="5">
        <v>55</v>
      </c>
      <c r="F7" s="5">
        <v>49</v>
      </c>
      <c r="G7" s="5">
        <v>32</v>
      </c>
      <c r="H7" s="5">
        <v>12</v>
      </c>
      <c r="I7" s="5">
        <v>8</v>
      </c>
      <c r="J7" s="5">
        <v>9</v>
      </c>
      <c r="K7" s="5">
        <v>8</v>
      </c>
      <c r="L7" s="5">
        <v>2</v>
      </c>
      <c r="M7" s="5">
        <v>1</v>
      </c>
      <c r="N7" s="5">
        <v>10</v>
      </c>
      <c r="O7" s="20">
        <f t="shared" si="1"/>
        <v>250</v>
      </c>
      <c r="P7" s="10"/>
      <c r="Q7"/>
    </row>
    <row r="8" spans="1:17" ht="24.95" customHeight="1" thickBot="1" x14ac:dyDescent="0.3">
      <c r="A8" s="105"/>
      <c r="B8" s="22" t="s">
        <v>16</v>
      </c>
      <c r="C8" s="23">
        <f>C7/$O$7</f>
        <v>0.13200000000000001</v>
      </c>
      <c r="D8" s="23">
        <f t="shared" ref="D8:N8" si="3">D7/$O$7</f>
        <v>0.124</v>
      </c>
      <c r="E8" s="23">
        <f t="shared" si="3"/>
        <v>0.22</v>
      </c>
      <c r="F8" s="23">
        <f t="shared" si="3"/>
        <v>0.19600000000000001</v>
      </c>
      <c r="G8" s="23">
        <f t="shared" si="3"/>
        <v>0.128</v>
      </c>
      <c r="H8" s="23">
        <f t="shared" si="3"/>
        <v>4.8000000000000001E-2</v>
      </c>
      <c r="I8" s="23">
        <f t="shared" si="3"/>
        <v>3.2000000000000001E-2</v>
      </c>
      <c r="J8" s="23">
        <f t="shared" si="3"/>
        <v>3.5999999999999997E-2</v>
      </c>
      <c r="K8" s="23">
        <f t="shared" si="3"/>
        <v>3.2000000000000001E-2</v>
      </c>
      <c r="L8" s="23">
        <f t="shared" si="3"/>
        <v>8.0000000000000002E-3</v>
      </c>
      <c r="M8" s="23">
        <f t="shared" si="3"/>
        <v>4.0000000000000001E-3</v>
      </c>
      <c r="N8" s="24">
        <f t="shared" si="3"/>
        <v>0.04</v>
      </c>
      <c r="O8" s="25">
        <f t="shared" si="1"/>
        <v>1</v>
      </c>
      <c r="P8" s="10"/>
      <c r="Q8"/>
    </row>
    <row r="9" spans="1:17" ht="16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/>
    </row>
    <row r="10" spans="1:17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/>
    </row>
    <row r="11" spans="1:17" ht="16.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/>
    </row>
    <row r="12" spans="1:17" ht="16.5" x14ac:dyDescent="0.25">
      <c r="A12" s="10"/>
      <c r="B12" s="10"/>
      <c r="C12"/>
      <c r="D12"/>
      <c r="E12"/>
      <c r="F12"/>
      <c r="G12" s="10"/>
      <c r="H12"/>
      <c r="I12" s="10"/>
      <c r="J12" s="10"/>
      <c r="K12" s="10"/>
      <c r="L12" s="10"/>
      <c r="M12" s="10"/>
      <c r="N12" s="10"/>
      <c r="O12" s="10"/>
      <c r="P12" s="10"/>
      <c r="Q12"/>
    </row>
    <row r="13" spans="1:17" ht="16.5" x14ac:dyDescent="0.25">
      <c r="C13"/>
      <c r="D13"/>
      <c r="E13"/>
      <c r="F13"/>
      <c r="H13"/>
      <c r="Q13"/>
    </row>
    <row r="14" spans="1:17" ht="16.5" x14ac:dyDescent="0.25">
      <c r="C14"/>
      <c r="D14"/>
      <c r="E14"/>
      <c r="F14"/>
      <c r="H14"/>
      <c r="Q14"/>
    </row>
    <row r="15" spans="1:17" ht="16.5" x14ac:dyDescent="0.25">
      <c r="C15"/>
      <c r="D15"/>
      <c r="E15"/>
      <c r="F15"/>
      <c r="H15"/>
    </row>
    <row r="16" spans="1:17" ht="16.5" x14ac:dyDescent="0.25">
      <c r="C16"/>
      <c r="D16"/>
      <c r="E16"/>
      <c r="F16"/>
      <c r="G16"/>
      <c r="H16"/>
    </row>
    <row r="17" spans="3:8" ht="16.5" x14ac:dyDescent="0.25">
      <c r="C17"/>
      <c r="D17"/>
      <c r="E17"/>
      <c r="F17"/>
      <c r="G17"/>
      <c r="H17"/>
    </row>
    <row r="18" spans="3:8" ht="16.5" x14ac:dyDescent="0.25">
      <c r="C18"/>
      <c r="D18"/>
      <c r="E18"/>
      <c r="F18"/>
      <c r="G18"/>
      <c r="H18"/>
    </row>
    <row r="19" spans="3:8" ht="16.5" x14ac:dyDescent="0.25">
      <c r="C19"/>
      <c r="D19"/>
      <c r="E19"/>
      <c r="F19"/>
      <c r="G19"/>
      <c r="H19"/>
    </row>
    <row r="20" spans="3:8" ht="16.5" x14ac:dyDescent="0.25">
      <c r="C20"/>
      <c r="D20"/>
      <c r="E20"/>
      <c r="F20"/>
      <c r="G20"/>
      <c r="H20"/>
    </row>
    <row r="21" spans="3:8" ht="16.5" x14ac:dyDescent="0.25">
      <c r="C21"/>
      <c r="D21"/>
      <c r="E21"/>
      <c r="F21"/>
      <c r="G21"/>
      <c r="H21"/>
    </row>
    <row r="22" spans="3:8" ht="16.5" x14ac:dyDescent="0.25">
      <c r="C22"/>
      <c r="D22"/>
      <c r="E22"/>
      <c r="F22"/>
      <c r="G22"/>
      <c r="H22"/>
    </row>
    <row r="23" spans="3:8" ht="16.5" x14ac:dyDescent="0.25">
      <c r="C23"/>
      <c r="D23"/>
      <c r="E23"/>
      <c r="F23"/>
      <c r="G23"/>
      <c r="H23"/>
    </row>
    <row r="24" spans="3:8" ht="16.5" x14ac:dyDescent="0.25">
      <c r="G24"/>
    </row>
    <row r="25" spans="3:8" ht="16.5" x14ac:dyDescent="0.25">
      <c r="G25"/>
    </row>
    <row r="26" spans="3:8" ht="16.5" x14ac:dyDescent="0.25">
      <c r="G26"/>
    </row>
    <row r="27" spans="3:8" ht="16.5" x14ac:dyDescent="0.25">
      <c r="G27"/>
    </row>
  </sheetData>
  <mergeCells count="3">
    <mergeCell ref="A3:A4"/>
    <mergeCell ref="A5:A6"/>
    <mergeCell ref="A7:A8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60" zoomScaleNormal="60" workbookViewId="0">
      <selection activeCell="U30" sqref="U30"/>
    </sheetView>
  </sheetViews>
  <sheetFormatPr defaultRowHeight="16.5" x14ac:dyDescent="0.25"/>
  <cols>
    <col min="14" max="14" width="8.625" customWidth="1"/>
    <col min="15" max="15" width="12.625" customWidth="1"/>
  </cols>
  <sheetData>
    <row r="1" spans="1:15" ht="17.25" thickBot="1" x14ac:dyDescent="0.3">
      <c r="A1" t="s">
        <v>186</v>
      </c>
    </row>
    <row r="2" spans="1:15" ht="47.25" x14ac:dyDescent="0.25">
      <c r="A2" s="89" t="s">
        <v>0</v>
      </c>
      <c r="B2" s="90"/>
      <c r="C2" s="55" t="s">
        <v>188</v>
      </c>
      <c r="D2" s="55" t="s">
        <v>189</v>
      </c>
      <c r="E2" s="55" t="s">
        <v>190</v>
      </c>
      <c r="F2" s="55" t="s">
        <v>191</v>
      </c>
      <c r="G2" s="55" t="s">
        <v>192</v>
      </c>
      <c r="H2" s="55" t="s">
        <v>193</v>
      </c>
      <c r="I2" s="55" t="s">
        <v>194</v>
      </c>
      <c r="J2" s="55" t="s">
        <v>195</v>
      </c>
      <c r="K2" s="55" t="s">
        <v>196</v>
      </c>
      <c r="L2" s="55" t="s">
        <v>197</v>
      </c>
      <c r="M2" s="55" t="s">
        <v>187</v>
      </c>
      <c r="N2" s="55" t="s">
        <v>198</v>
      </c>
    </row>
    <row r="3" spans="1:15" x14ac:dyDescent="0.25">
      <c r="A3" s="104" t="s">
        <v>6</v>
      </c>
      <c r="B3" s="5" t="s">
        <v>15</v>
      </c>
      <c r="C3" s="5">
        <v>34</v>
      </c>
      <c r="D3" s="5">
        <v>22</v>
      </c>
      <c r="E3" s="5">
        <v>12</v>
      </c>
      <c r="F3" s="5">
        <v>24</v>
      </c>
      <c r="G3" s="5">
        <v>23</v>
      </c>
      <c r="H3" s="5">
        <v>20</v>
      </c>
      <c r="I3" s="5">
        <v>41</v>
      </c>
      <c r="J3" s="5">
        <v>18</v>
      </c>
      <c r="K3" s="5">
        <v>5</v>
      </c>
      <c r="L3" s="5">
        <v>4</v>
      </c>
      <c r="M3" s="5">
        <v>3</v>
      </c>
      <c r="N3" s="5">
        <v>4</v>
      </c>
    </row>
    <row r="4" spans="1:15" x14ac:dyDescent="0.25">
      <c r="A4" s="104"/>
      <c r="B4" s="5" t="s">
        <v>16</v>
      </c>
      <c r="C4" s="18">
        <f>C3/$O$11</f>
        <v>9.2896174863387984E-2</v>
      </c>
      <c r="D4" s="18">
        <f t="shared" ref="D4:O4" si="0">D3/$O$11</f>
        <v>6.0109289617486336E-2</v>
      </c>
      <c r="E4" s="18">
        <f t="shared" si="0"/>
        <v>3.2786885245901641E-2</v>
      </c>
      <c r="F4" s="18">
        <f t="shared" si="0"/>
        <v>6.5573770491803282E-2</v>
      </c>
      <c r="G4" s="18">
        <f t="shared" si="0"/>
        <v>6.2841530054644809E-2</v>
      </c>
      <c r="H4" s="18">
        <f t="shared" si="0"/>
        <v>5.4644808743169397E-2</v>
      </c>
      <c r="I4" s="18">
        <f t="shared" si="0"/>
        <v>0.11202185792349727</v>
      </c>
      <c r="J4" s="18">
        <f t="shared" si="0"/>
        <v>4.9180327868852458E-2</v>
      </c>
      <c r="K4" s="18">
        <f t="shared" si="0"/>
        <v>1.3661202185792349E-2</v>
      </c>
      <c r="L4" s="18">
        <f t="shared" si="0"/>
        <v>1.092896174863388E-2</v>
      </c>
      <c r="M4" s="18">
        <f t="shared" si="0"/>
        <v>8.1967213114754103E-3</v>
      </c>
      <c r="N4" s="18">
        <f t="shared" si="0"/>
        <v>1.092896174863388E-2</v>
      </c>
    </row>
    <row r="5" spans="1:15" x14ac:dyDescent="0.25">
      <c r="A5" s="104" t="s">
        <v>7</v>
      </c>
      <c r="B5" s="5" t="s">
        <v>15</v>
      </c>
      <c r="C5" s="5">
        <v>6</v>
      </c>
      <c r="D5" s="5">
        <v>1</v>
      </c>
      <c r="E5" s="5">
        <v>0</v>
      </c>
      <c r="F5" s="5">
        <v>0</v>
      </c>
      <c r="G5" s="5">
        <v>2</v>
      </c>
      <c r="H5" s="5">
        <v>1</v>
      </c>
      <c r="I5" s="5">
        <v>6</v>
      </c>
      <c r="J5" s="5">
        <v>0</v>
      </c>
      <c r="K5" s="5">
        <v>0</v>
      </c>
      <c r="L5" s="5">
        <v>0</v>
      </c>
      <c r="M5" s="5">
        <v>0</v>
      </c>
      <c r="N5" s="5">
        <v>1</v>
      </c>
    </row>
    <row r="6" spans="1:15" x14ac:dyDescent="0.25">
      <c r="A6" s="104"/>
      <c r="B6" s="5" t="s">
        <v>16</v>
      </c>
      <c r="C6" s="18">
        <f>C5/$O$13</f>
        <v>8.4507042253521125E-2</v>
      </c>
      <c r="D6" s="18">
        <f t="shared" ref="D6:O6" si="1">D5/$O$13</f>
        <v>1.4084507042253521E-2</v>
      </c>
      <c r="E6" s="18">
        <f t="shared" si="1"/>
        <v>0</v>
      </c>
      <c r="F6" s="18">
        <f t="shared" si="1"/>
        <v>0</v>
      </c>
      <c r="G6" s="18">
        <f t="shared" si="1"/>
        <v>2.8169014084507043E-2</v>
      </c>
      <c r="H6" s="18">
        <f t="shared" si="1"/>
        <v>1.4084507042253521E-2</v>
      </c>
      <c r="I6" s="18">
        <f t="shared" si="1"/>
        <v>8.4507042253521125E-2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18">
        <f t="shared" si="1"/>
        <v>1.4084507042253521E-2</v>
      </c>
    </row>
    <row r="7" spans="1:15" x14ac:dyDescent="0.25">
      <c r="A7" s="104" t="s">
        <v>8</v>
      </c>
      <c r="B7" s="5" t="s">
        <v>15</v>
      </c>
      <c r="C7" s="5">
        <v>9</v>
      </c>
      <c r="D7" s="5">
        <v>4</v>
      </c>
      <c r="E7" s="5">
        <v>1</v>
      </c>
      <c r="F7" s="5">
        <v>2</v>
      </c>
      <c r="G7" s="5">
        <v>2</v>
      </c>
      <c r="H7" s="5">
        <v>7</v>
      </c>
      <c r="I7" s="5">
        <v>9</v>
      </c>
      <c r="J7" s="5">
        <v>1</v>
      </c>
      <c r="K7" s="5">
        <v>1</v>
      </c>
      <c r="L7" s="5">
        <v>0</v>
      </c>
      <c r="M7" s="5">
        <v>0</v>
      </c>
      <c r="N7" s="5">
        <v>0</v>
      </c>
    </row>
    <row r="8" spans="1:15" ht="17.25" thickBot="1" x14ac:dyDescent="0.3">
      <c r="A8" s="105"/>
      <c r="B8" s="22" t="s">
        <v>16</v>
      </c>
      <c r="C8" s="23">
        <f>C7/$O$15</f>
        <v>7.03125E-2</v>
      </c>
      <c r="D8" s="23">
        <f t="shared" ref="D8:O8" si="2">D7/$O$15</f>
        <v>3.125E-2</v>
      </c>
      <c r="E8" s="23">
        <f t="shared" si="2"/>
        <v>7.8125E-3</v>
      </c>
      <c r="F8" s="23">
        <f t="shared" si="2"/>
        <v>1.5625E-2</v>
      </c>
      <c r="G8" s="23">
        <f t="shared" si="2"/>
        <v>1.5625E-2</v>
      </c>
      <c r="H8" s="23">
        <f t="shared" si="2"/>
        <v>5.46875E-2</v>
      </c>
      <c r="I8" s="23">
        <f t="shared" si="2"/>
        <v>7.03125E-2</v>
      </c>
      <c r="J8" s="23">
        <f t="shared" si="2"/>
        <v>7.8125E-3</v>
      </c>
      <c r="K8" s="23">
        <f t="shared" si="2"/>
        <v>7.8125E-3</v>
      </c>
      <c r="L8" s="23">
        <f t="shared" si="2"/>
        <v>0</v>
      </c>
      <c r="M8" s="23">
        <f t="shared" si="2"/>
        <v>0</v>
      </c>
      <c r="N8" s="23">
        <f t="shared" si="2"/>
        <v>0</v>
      </c>
    </row>
    <row r="9" spans="1:15" ht="17.25" thickBot="1" x14ac:dyDescent="0.3"/>
    <row r="10" spans="1:15" ht="47.25" x14ac:dyDescent="0.25">
      <c r="A10" s="89" t="s">
        <v>0</v>
      </c>
      <c r="B10" s="90"/>
      <c r="C10" s="55" t="s">
        <v>199</v>
      </c>
      <c r="D10" s="55" t="s">
        <v>200</v>
      </c>
      <c r="E10" s="55" t="s">
        <v>201</v>
      </c>
      <c r="F10" s="55" t="s">
        <v>202</v>
      </c>
      <c r="G10" s="55" t="s">
        <v>203</v>
      </c>
      <c r="H10" s="55" t="s">
        <v>204</v>
      </c>
      <c r="I10" s="55" t="s">
        <v>205</v>
      </c>
      <c r="J10" s="55" t="s">
        <v>206</v>
      </c>
      <c r="K10" s="55" t="s">
        <v>207</v>
      </c>
      <c r="L10" s="55" t="s">
        <v>208</v>
      </c>
      <c r="M10" s="55" t="s">
        <v>209</v>
      </c>
      <c r="N10" s="55" t="s">
        <v>210</v>
      </c>
      <c r="O10" s="90" t="s">
        <v>9</v>
      </c>
    </row>
    <row r="11" spans="1:15" x14ac:dyDescent="0.25">
      <c r="A11" s="104" t="s">
        <v>6</v>
      </c>
      <c r="B11" s="5" t="s">
        <v>15</v>
      </c>
      <c r="C11" s="5">
        <v>5</v>
      </c>
      <c r="D11" s="5">
        <v>4</v>
      </c>
      <c r="E11" s="5">
        <v>2</v>
      </c>
      <c r="F11" s="5">
        <v>7</v>
      </c>
      <c r="G11" s="5">
        <v>29</v>
      </c>
      <c r="H11" s="5">
        <v>16</v>
      </c>
      <c r="I11" s="5">
        <v>7</v>
      </c>
      <c r="J11" s="5">
        <v>3</v>
      </c>
      <c r="K11" s="5">
        <v>7</v>
      </c>
      <c r="L11" s="5">
        <v>5</v>
      </c>
      <c r="M11" s="5">
        <v>14</v>
      </c>
      <c r="N11" s="5">
        <v>57</v>
      </c>
      <c r="O11" s="124">
        <f>SUM(C11:N11)+C3+D3+E3+F3+G3+H3+I3+J3+K3+L3+M3+N3</f>
        <v>366</v>
      </c>
    </row>
    <row r="12" spans="1:15" x14ac:dyDescent="0.25">
      <c r="A12" s="104"/>
      <c r="B12" s="5" t="s">
        <v>16</v>
      </c>
      <c r="C12" s="18">
        <f>C11/$O$11</f>
        <v>1.3661202185792349E-2</v>
      </c>
      <c r="D12" s="18">
        <f t="shared" ref="D12:O12" si="3">D11/$O$11</f>
        <v>1.092896174863388E-2</v>
      </c>
      <c r="E12" s="18">
        <f t="shared" si="3"/>
        <v>5.4644808743169399E-3</v>
      </c>
      <c r="F12" s="18">
        <f t="shared" si="3"/>
        <v>1.912568306010929E-2</v>
      </c>
      <c r="G12" s="18">
        <f t="shared" si="3"/>
        <v>7.9234972677595633E-2</v>
      </c>
      <c r="H12" s="18">
        <f t="shared" si="3"/>
        <v>4.3715846994535519E-2</v>
      </c>
      <c r="I12" s="18">
        <f t="shared" si="3"/>
        <v>1.912568306010929E-2</v>
      </c>
      <c r="J12" s="18">
        <f t="shared" si="3"/>
        <v>8.1967213114754103E-3</v>
      </c>
      <c r="K12" s="18">
        <f t="shared" si="3"/>
        <v>1.912568306010929E-2</v>
      </c>
      <c r="L12" s="18">
        <f t="shared" si="3"/>
        <v>1.3661202185792349E-2</v>
      </c>
      <c r="M12" s="18">
        <f t="shared" si="3"/>
        <v>3.825136612021858E-2</v>
      </c>
      <c r="N12" s="18">
        <f t="shared" si="3"/>
        <v>0.15573770491803279</v>
      </c>
      <c r="O12" s="18">
        <f t="shared" si="3"/>
        <v>1</v>
      </c>
    </row>
    <row r="13" spans="1:15" x14ac:dyDescent="0.25">
      <c r="A13" s="104" t="s">
        <v>7</v>
      </c>
      <c r="B13" s="5" t="s">
        <v>15</v>
      </c>
      <c r="C13" s="5">
        <v>1</v>
      </c>
      <c r="D13" s="5">
        <v>0</v>
      </c>
      <c r="E13" s="5">
        <v>0</v>
      </c>
      <c r="F13" s="5">
        <v>0</v>
      </c>
      <c r="G13" s="5">
        <v>12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7</v>
      </c>
      <c r="N13" s="5">
        <v>33</v>
      </c>
      <c r="O13" s="5">
        <f>SUM(C13:N13)+C5+D5+E5+F5+G5+H5+I5+J5+K5+L5+M5+N5</f>
        <v>71</v>
      </c>
    </row>
    <row r="14" spans="1:15" x14ac:dyDescent="0.25">
      <c r="A14" s="104"/>
      <c r="B14" s="5" t="s">
        <v>16</v>
      </c>
      <c r="C14" s="18">
        <f t="shared" ref="C14:O14" si="4">C13/$O$13</f>
        <v>1.4084507042253521E-2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0.16901408450704225</v>
      </c>
      <c r="H14" s="18">
        <f t="shared" si="4"/>
        <v>1.4084507042253521E-2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9.8591549295774641E-2</v>
      </c>
      <c r="N14" s="18">
        <f t="shared" si="4"/>
        <v>0.46478873239436619</v>
      </c>
      <c r="O14" s="18">
        <f t="shared" si="4"/>
        <v>1</v>
      </c>
    </row>
    <row r="15" spans="1:15" x14ac:dyDescent="0.25">
      <c r="A15" s="104" t="s">
        <v>8</v>
      </c>
      <c r="B15" s="5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1</v>
      </c>
      <c r="H15" s="5">
        <v>3</v>
      </c>
      <c r="I15" s="5">
        <v>0</v>
      </c>
      <c r="J15" s="5">
        <v>0</v>
      </c>
      <c r="K15" s="5">
        <v>1</v>
      </c>
      <c r="L15" s="5">
        <v>0</v>
      </c>
      <c r="M15" s="5">
        <v>6</v>
      </c>
      <c r="N15" s="5">
        <v>80</v>
      </c>
      <c r="O15" s="5">
        <f>SUM(C15:N15)+C7+D7+E7+F7+G7+H7+I7+J7+K7+L7+M7+N7</f>
        <v>128</v>
      </c>
    </row>
    <row r="16" spans="1:15" ht="17.25" thickBot="1" x14ac:dyDescent="0.3">
      <c r="A16" s="105"/>
      <c r="B16" s="22" t="s">
        <v>16</v>
      </c>
      <c r="C16" s="23">
        <f t="shared" ref="C16:O16" si="5">C15/$O$15</f>
        <v>0</v>
      </c>
      <c r="D16" s="23">
        <f t="shared" si="5"/>
        <v>7.8125E-3</v>
      </c>
      <c r="E16" s="23">
        <f t="shared" si="5"/>
        <v>0</v>
      </c>
      <c r="F16" s="23">
        <f t="shared" si="5"/>
        <v>0</v>
      </c>
      <c r="G16" s="23">
        <f t="shared" si="5"/>
        <v>7.8125E-3</v>
      </c>
      <c r="H16" s="23">
        <f t="shared" si="5"/>
        <v>2.34375E-2</v>
      </c>
      <c r="I16" s="23">
        <f t="shared" si="5"/>
        <v>0</v>
      </c>
      <c r="J16" s="23">
        <f t="shared" si="5"/>
        <v>0</v>
      </c>
      <c r="K16" s="23">
        <f t="shared" si="5"/>
        <v>7.8125E-3</v>
      </c>
      <c r="L16" s="23">
        <f t="shared" si="5"/>
        <v>0</v>
      </c>
      <c r="M16" s="23">
        <f t="shared" si="5"/>
        <v>4.6875E-2</v>
      </c>
      <c r="N16" s="23">
        <f t="shared" si="5"/>
        <v>0.625</v>
      </c>
      <c r="O16" s="23">
        <f t="shared" si="5"/>
        <v>1</v>
      </c>
    </row>
  </sheetData>
  <mergeCells count="6">
    <mergeCell ref="A11:A12"/>
    <mergeCell ref="A13:A14"/>
    <mergeCell ref="A15:A16"/>
    <mergeCell ref="A3:A4"/>
    <mergeCell ref="A5:A6"/>
    <mergeCell ref="A7:A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0" zoomScaleNormal="70" workbookViewId="0">
      <selection activeCell="D20" sqref="D20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</cols>
  <sheetData>
    <row r="1" spans="1:6" ht="26.25" thickBot="1" x14ac:dyDescent="0.3">
      <c r="A1" s="97" t="s">
        <v>108</v>
      </c>
      <c r="B1" s="97"/>
      <c r="C1" s="97"/>
    </row>
    <row r="2" spans="1:6" ht="50.1" customHeight="1" x14ac:dyDescent="0.25">
      <c r="A2" s="54" t="s">
        <v>0</v>
      </c>
      <c r="B2" s="58" t="s">
        <v>10</v>
      </c>
      <c r="C2" s="55" t="s">
        <v>2</v>
      </c>
      <c r="D2" s="56" t="s">
        <v>3</v>
      </c>
      <c r="E2" s="55" t="s">
        <v>4</v>
      </c>
      <c r="F2" s="57" t="s">
        <v>5</v>
      </c>
    </row>
    <row r="3" spans="1:6" ht="20.100000000000001" customHeight="1" x14ac:dyDescent="0.25">
      <c r="A3" s="95" t="s">
        <v>6</v>
      </c>
      <c r="B3" s="5" t="s">
        <v>81</v>
      </c>
      <c r="C3" s="5">
        <v>200</v>
      </c>
      <c r="D3" s="5">
        <v>150</v>
      </c>
      <c r="E3" s="5">
        <f t="shared" ref="E3:E25" si="0">C3-D3</f>
        <v>50</v>
      </c>
      <c r="F3" s="6">
        <f>D3/C3</f>
        <v>0.75</v>
      </c>
    </row>
    <row r="4" spans="1:6" ht="20.100000000000001" customHeight="1" x14ac:dyDescent="0.25">
      <c r="A4" s="96"/>
      <c r="B4" s="5" t="s">
        <v>82</v>
      </c>
      <c r="C4" s="5">
        <v>151</v>
      </c>
      <c r="D4" s="5">
        <v>62</v>
      </c>
      <c r="E4" s="5">
        <f t="shared" si="0"/>
        <v>89</v>
      </c>
      <c r="F4" s="6">
        <f t="shared" ref="F4:F27" si="1">D4/C4</f>
        <v>0.41059602649006621</v>
      </c>
    </row>
    <row r="5" spans="1:6" ht="20.100000000000001" customHeight="1" x14ac:dyDescent="0.25">
      <c r="A5" s="96"/>
      <c r="B5" s="5" t="s">
        <v>100</v>
      </c>
      <c r="C5" s="5">
        <v>70</v>
      </c>
      <c r="D5" s="5">
        <v>23</v>
      </c>
      <c r="E5" s="5">
        <f t="shared" si="0"/>
        <v>47</v>
      </c>
      <c r="F5" s="6">
        <f t="shared" si="1"/>
        <v>0.32857142857142857</v>
      </c>
    </row>
    <row r="6" spans="1:6" ht="20.100000000000001" customHeight="1" x14ac:dyDescent="0.25">
      <c r="A6" s="96"/>
      <c r="B6" s="5" t="s">
        <v>83</v>
      </c>
      <c r="C6" s="5">
        <v>91</v>
      </c>
      <c r="D6" s="5">
        <v>74</v>
      </c>
      <c r="E6" s="5">
        <f t="shared" si="0"/>
        <v>17</v>
      </c>
      <c r="F6" s="6">
        <f t="shared" si="1"/>
        <v>0.81318681318681318</v>
      </c>
    </row>
    <row r="7" spans="1:6" ht="20.100000000000001" customHeight="1" x14ac:dyDescent="0.25">
      <c r="A7" s="96"/>
      <c r="B7" s="5" t="s">
        <v>85</v>
      </c>
      <c r="C7" s="5">
        <v>65</v>
      </c>
      <c r="D7" s="5">
        <v>8</v>
      </c>
      <c r="E7" s="5">
        <f t="shared" si="0"/>
        <v>57</v>
      </c>
      <c r="F7" s="6">
        <f t="shared" si="1"/>
        <v>0.12307692307692308</v>
      </c>
    </row>
    <row r="8" spans="1:6" ht="20.100000000000001" customHeight="1" x14ac:dyDescent="0.25">
      <c r="A8" s="96"/>
      <c r="B8" s="5" t="s">
        <v>80</v>
      </c>
      <c r="C8" s="5">
        <v>34</v>
      </c>
      <c r="D8" s="5">
        <v>27</v>
      </c>
      <c r="E8" s="5">
        <f t="shared" si="0"/>
        <v>7</v>
      </c>
      <c r="F8" s="6">
        <f t="shared" si="1"/>
        <v>0.79411764705882348</v>
      </c>
    </row>
    <row r="9" spans="1:6" ht="20.100000000000001" customHeight="1" x14ac:dyDescent="0.25">
      <c r="A9" s="96"/>
      <c r="B9" s="5" t="s">
        <v>84</v>
      </c>
      <c r="C9" s="5">
        <v>42</v>
      </c>
      <c r="D9" s="5">
        <v>22</v>
      </c>
      <c r="E9" s="5">
        <f t="shared" si="0"/>
        <v>20</v>
      </c>
      <c r="F9" s="6">
        <f t="shared" si="1"/>
        <v>0.52380952380952384</v>
      </c>
    </row>
    <row r="10" spans="1:6" ht="20.100000000000001" customHeight="1" x14ac:dyDescent="0.25">
      <c r="A10" s="98" t="s">
        <v>7</v>
      </c>
      <c r="B10" s="78" t="s">
        <v>102</v>
      </c>
      <c r="C10" s="5">
        <v>40</v>
      </c>
      <c r="D10" s="5">
        <v>18</v>
      </c>
      <c r="E10" s="5">
        <f t="shared" si="0"/>
        <v>22</v>
      </c>
      <c r="F10" s="86">
        <f t="shared" si="1"/>
        <v>0.45</v>
      </c>
    </row>
    <row r="11" spans="1:6" ht="20.100000000000001" customHeight="1" x14ac:dyDescent="0.25">
      <c r="A11" s="99"/>
      <c r="B11" s="78" t="s">
        <v>89</v>
      </c>
      <c r="C11" s="5">
        <v>29</v>
      </c>
      <c r="D11" s="5">
        <v>7</v>
      </c>
      <c r="E11" s="5">
        <f t="shared" si="0"/>
        <v>22</v>
      </c>
      <c r="F11" s="86">
        <f t="shared" si="1"/>
        <v>0.2413793103448276</v>
      </c>
    </row>
    <row r="12" spans="1:6" ht="20.100000000000001" customHeight="1" x14ac:dyDescent="0.25">
      <c r="A12" s="99"/>
      <c r="B12" s="78" t="s">
        <v>101</v>
      </c>
      <c r="C12" s="5">
        <v>41</v>
      </c>
      <c r="D12" s="5">
        <v>14</v>
      </c>
      <c r="E12" s="5">
        <f t="shared" si="0"/>
        <v>27</v>
      </c>
      <c r="F12" s="86">
        <f t="shared" si="1"/>
        <v>0.34146341463414637</v>
      </c>
    </row>
    <row r="13" spans="1:6" ht="20.100000000000001" customHeight="1" x14ac:dyDescent="0.25">
      <c r="A13" s="99"/>
      <c r="B13" s="78" t="s">
        <v>104</v>
      </c>
      <c r="C13" s="5">
        <v>32</v>
      </c>
      <c r="D13" s="5">
        <v>12</v>
      </c>
      <c r="E13" s="5">
        <f t="shared" si="0"/>
        <v>20</v>
      </c>
      <c r="F13" s="86">
        <f t="shared" si="1"/>
        <v>0.375</v>
      </c>
    </row>
    <row r="14" spans="1:6" ht="20.100000000000001" customHeight="1" x14ac:dyDescent="0.25">
      <c r="A14" s="99"/>
      <c r="B14" s="78" t="s">
        <v>103</v>
      </c>
      <c r="C14" s="5">
        <v>8</v>
      </c>
      <c r="D14" s="5">
        <v>3</v>
      </c>
      <c r="E14" s="5">
        <f t="shared" si="0"/>
        <v>5</v>
      </c>
      <c r="F14" s="86">
        <f t="shared" si="1"/>
        <v>0.375</v>
      </c>
    </row>
    <row r="15" spans="1:6" ht="20.100000000000001" customHeight="1" x14ac:dyDescent="0.25">
      <c r="A15" s="99"/>
      <c r="B15" s="78" t="s">
        <v>86</v>
      </c>
      <c r="C15" s="5">
        <v>12</v>
      </c>
      <c r="D15" s="5">
        <v>5</v>
      </c>
      <c r="E15" s="5">
        <f t="shared" si="0"/>
        <v>7</v>
      </c>
      <c r="F15" s="86">
        <f t="shared" si="1"/>
        <v>0.41666666666666669</v>
      </c>
    </row>
    <row r="16" spans="1:6" ht="20.100000000000001" customHeight="1" x14ac:dyDescent="0.25">
      <c r="A16" s="99"/>
      <c r="B16" s="78" t="s">
        <v>88</v>
      </c>
      <c r="C16" s="5">
        <v>23</v>
      </c>
      <c r="D16" s="5">
        <v>6</v>
      </c>
      <c r="E16" s="5">
        <f t="shared" si="0"/>
        <v>17</v>
      </c>
      <c r="F16" s="86">
        <f t="shared" si="1"/>
        <v>0.2608695652173913</v>
      </c>
    </row>
    <row r="17" spans="1:6" ht="20.100000000000001" customHeight="1" x14ac:dyDescent="0.25">
      <c r="A17" s="99"/>
      <c r="B17" s="91" t="s">
        <v>183</v>
      </c>
      <c r="C17" s="5">
        <v>1</v>
      </c>
      <c r="D17" s="5">
        <v>0</v>
      </c>
      <c r="E17" s="5">
        <f t="shared" si="0"/>
        <v>1</v>
      </c>
      <c r="F17" s="86">
        <f t="shared" si="1"/>
        <v>0</v>
      </c>
    </row>
    <row r="18" spans="1:6" ht="20.100000000000001" customHeight="1" x14ac:dyDescent="0.25">
      <c r="A18" s="99"/>
      <c r="B18" s="78" t="s">
        <v>178</v>
      </c>
      <c r="C18" s="5">
        <v>1</v>
      </c>
      <c r="D18" s="5">
        <v>0</v>
      </c>
      <c r="E18" s="5">
        <f t="shared" si="0"/>
        <v>1</v>
      </c>
      <c r="F18" s="86">
        <f t="shared" si="1"/>
        <v>0</v>
      </c>
    </row>
    <row r="19" spans="1:6" ht="20.100000000000001" customHeight="1" x14ac:dyDescent="0.25">
      <c r="A19" s="99"/>
      <c r="B19" s="78" t="s">
        <v>184</v>
      </c>
      <c r="C19" s="5">
        <v>12</v>
      </c>
      <c r="D19" s="5">
        <v>1</v>
      </c>
      <c r="E19" s="5">
        <f t="shared" si="0"/>
        <v>11</v>
      </c>
      <c r="F19" s="86">
        <f t="shared" si="1"/>
        <v>8.3333333333333329E-2</v>
      </c>
    </row>
    <row r="20" spans="1:6" ht="20.100000000000001" customHeight="1" x14ac:dyDescent="0.25">
      <c r="A20" s="99"/>
      <c r="B20" s="78" t="s">
        <v>179</v>
      </c>
      <c r="C20" s="5">
        <v>8</v>
      </c>
      <c r="D20" s="5">
        <v>5</v>
      </c>
      <c r="E20" s="5">
        <f t="shared" si="0"/>
        <v>3</v>
      </c>
      <c r="F20" s="86">
        <f t="shared" ref="F20" si="2">D20/C20</f>
        <v>0.625</v>
      </c>
    </row>
    <row r="21" spans="1:6" ht="20.100000000000001" customHeight="1" x14ac:dyDescent="0.25">
      <c r="A21" s="95" t="s">
        <v>8</v>
      </c>
      <c r="B21" s="78" t="s">
        <v>88</v>
      </c>
      <c r="C21" s="5">
        <v>57</v>
      </c>
      <c r="D21" s="5">
        <v>41</v>
      </c>
      <c r="E21" s="5">
        <f t="shared" si="0"/>
        <v>16</v>
      </c>
      <c r="F21" s="6">
        <f t="shared" si="1"/>
        <v>0.7192982456140351</v>
      </c>
    </row>
    <row r="22" spans="1:6" ht="20.100000000000001" customHeight="1" x14ac:dyDescent="0.25">
      <c r="A22" s="96"/>
      <c r="B22" s="78" t="s">
        <v>87</v>
      </c>
      <c r="C22" s="5">
        <v>33</v>
      </c>
      <c r="D22" s="5">
        <v>24</v>
      </c>
      <c r="E22" s="5">
        <f t="shared" si="0"/>
        <v>9</v>
      </c>
      <c r="F22" s="6">
        <f t="shared" si="1"/>
        <v>0.72727272727272729</v>
      </c>
    </row>
    <row r="23" spans="1:6" ht="20.100000000000001" customHeight="1" x14ac:dyDescent="0.25">
      <c r="A23" s="96"/>
      <c r="B23" s="78" t="s">
        <v>86</v>
      </c>
      <c r="C23" s="5">
        <v>51</v>
      </c>
      <c r="D23" s="5">
        <v>32</v>
      </c>
      <c r="E23" s="5">
        <f t="shared" si="0"/>
        <v>19</v>
      </c>
      <c r="F23" s="6">
        <f t="shared" si="1"/>
        <v>0.62745098039215685</v>
      </c>
    </row>
    <row r="24" spans="1:6" ht="20.100000000000001" customHeight="1" x14ac:dyDescent="0.25">
      <c r="A24" s="96"/>
      <c r="B24" s="78" t="s">
        <v>182</v>
      </c>
      <c r="C24" s="5">
        <v>1</v>
      </c>
      <c r="D24" s="5">
        <v>0</v>
      </c>
      <c r="E24" s="5">
        <f t="shared" si="0"/>
        <v>1</v>
      </c>
      <c r="F24" s="6">
        <f t="shared" si="1"/>
        <v>0</v>
      </c>
    </row>
    <row r="25" spans="1:6" ht="20.100000000000001" customHeight="1" x14ac:dyDescent="0.25">
      <c r="A25" s="96"/>
      <c r="B25" s="78" t="s">
        <v>89</v>
      </c>
      <c r="C25" s="5">
        <v>7</v>
      </c>
      <c r="D25" s="5">
        <v>6</v>
      </c>
      <c r="E25" s="5">
        <f t="shared" si="0"/>
        <v>1</v>
      </c>
      <c r="F25" s="6">
        <f t="shared" si="1"/>
        <v>0.8571428571428571</v>
      </c>
    </row>
    <row r="26" spans="1:6" ht="20.100000000000001" customHeight="1" x14ac:dyDescent="0.25">
      <c r="A26" s="96"/>
      <c r="B26" s="78" t="s">
        <v>90</v>
      </c>
      <c r="C26" s="5">
        <v>35</v>
      </c>
      <c r="D26" s="5">
        <v>20</v>
      </c>
      <c r="E26" s="5">
        <f>C26-D26</f>
        <v>15</v>
      </c>
      <c r="F26" s="6">
        <f t="shared" si="1"/>
        <v>0.5714285714285714</v>
      </c>
    </row>
    <row r="27" spans="1:6" ht="20.100000000000001" customHeight="1" x14ac:dyDescent="0.25">
      <c r="A27" s="100"/>
      <c r="B27" s="78" t="s">
        <v>91</v>
      </c>
      <c r="C27" s="5">
        <v>13</v>
      </c>
      <c r="D27" s="5">
        <v>5</v>
      </c>
      <c r="E27" s="5">
        <f>C27-D27</f>
        <v>8</v>
      </c>
      <c r="F27" s="6">
        <f t="shared" si="1"/>
        <v>0.38461538461538464</v>
      </c>
    </row>
    <row r="28" spans="1:6" ht="24.95" customHeight="1" thickBot="1" x14ac:dyDescent="0.3">
      <c r="A28" s="93" t="s">
        <v>9</v>
      </c>
      <c r="B28" s="94"/>
      <c r="C28" s="9">
        <f>SUM(C3:C27)</f>
        <v>1057</v>
      </c>
      <c r="D28" s="4">
        <f>SUM(D3:D27)</f>
        <v>565</v>
      </c>
      <c r="E28" s="4">
        <f>SUM(E3:E27)</f>
        <v>492</v>
      </c>
      <c r="F28" s="7">
        <f>D28/C28</f>
        <v>0.53453169347209084</v>
      </c>
    </row>
  </sheetData>
  <mergeCells count="5">
    <mergeCell ref="A28:B28"/>
    <mergeCell ref="A3:A9"/>
    <mergeCell ref="A1:C1"/>
    <mergeCell ref="A10:A20"/>
    <mergeCell ref="A21:A27"/>
  </mergeCells>
  <phoneticPr fontId="1" type="noConversion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5" zoomScaleNormal="115" workbookViewId="0">
      <selection activeCell="E14" sqref="E14"/>
    </sheetView>
  </sheetViews>
  <sheetFormatPr defaultRowHeight="15.75" x14ac:dyDescent="0.25"/>
  <cols>
    <col min="1" max="2" width="10.625" style="1" customWidth="1"/>
    <col min="3" max="3" width="9" style="1"/>
    <col min="4" max="4" width="9.5" style="1" bestFit="1" customWidth="1"/>
    <col min="5" max="8" width="9" style="1"/>
    <col min="9" max="9" width="10.125" style="1" bestFit="1" customWidth="1"/>
    <col min="10" max="16384" width="9" style="1"/>
  </cols>
  <sheetData>
    <row r="1" spans="1:11" ht="21.75" thickBot="1" x14ac:dyDescent="0.3">
      <c r="A1" s="102" t="s">
        <v>109</v>
      </c>
      <c r="B1" s="103"/>
      <c r="C1" s="103"/>
      <c r="D1" s="103"/>
      <c r="E1" s="103"/>
    </row>
    <row r="2" spans="1:11" ht="20.100000000000001" customHeight="1" x14ac:dyDescent="0.25">
      <c r="A2" s="54" t="s">
        <v>0</v>
      </c>
      <c r="B2" s="56"/>
      <c r="C2" s="56" t="s">
        <v>92</v>
      </c>
      <c r="D2" s="56" t="s">
        <v>93</v>
      </c>
      <c r="E2" s="56" t="s">
        <v>94</v>
      </c>
      <c r="F2" s="56" t="s">
        <v>95</v>
      </c>
      <c r="G2" s="56" t="s">
        <v>96</v>
      </c>
      <c r="H2" s="56" t="s">
        <v>97</v>
      </c>
      <c r="I2" s="57" t="s">
        <v>11</v>
      </c>
    </row>
    <row r="3" spans="1:11" ht="24.95" customHeight="1" x14ac:dyDescent="0.25">
      <c r="A3" s="95" t="s">
        <v>12</v>
      </c>
      <c r="B3" s="5" t="s">
        <v>15</v>
      </c>
      <c r="C3" s="5">
        <v>16</v>
      </c>
      <c r="D3" s="78">
        <v>321</v>
      </c>
      <c r="E3" s="78">
        <v>21</v>
      </c>
      <c r="F3" s="78">
        <v>1</v>
      </c>
      <c r="G3" s="78">
        <v>0</v>
      </c>
      <c r="H3" s="78">
        <v>7</v>
      </c>
      <c r="I3" s="79">
        <f>SUM(C3:H3)</f>
        <v>366</v>
      </c>
      <c r="J3" s="10"/>
      <c r="K3" s="10"/>
    </row>
    <row r="4" spans="1:11" ht="24.95" customHeight="1" x14ac:dyDescent="0.25">
      <c r="A4" s="100"/>
      <c r="B4" s="5" t="s">
        <v>16</v>
      </c>
      <c r="C4" s="18">
        <f>C3/$I$3</f>
        <v>4.3715846994535519E-2</v>
      </c>
      <c r="D4" s="80">
        <f t="shared" ref="D4:H4" si="0">D3/$I$3</f>
        <v>0.87704918032786883</v>
      </c>
      <c r="E4" s="81">
        <f t="shared" si="0"/>
        <v>5.737704918032787E-2</v>
      </c>
      <c r="F4" s="81">
        <f t="shared" si="0"/>
        <v>2.7322404371584699E-3</v>
      </c>
      <c r="G4" s="81">
        <f t="shared" si="0"/>
        <v>0</v>
      </c>
      <c r="H4" s="81">
        <f t="shared" si="0"/>
        <v>1.912568306010929E-2</v>
      </c>
      <c r="I4" s="82">
        <f t="shared" ref="I4:I10" si="1">SUM(C4:H4)</f>
        <v>1</v>
      </c>
      <c r="J4" s="10"/>
      <c r="K4" s="10"/>
    </row>
    <row r="5" spans="1:11" ht="24.95" customHeight="1" x14ac:dyDescent="0.25">
      <c r="A5" s="95" t="s">
        <v>13</v>
      </c>
      <c r="B5" s="5" t="s">
        <v>15</v>
      </c>
      <c r="C5" s="5">
        <v>9</v>
      </c>
      <c r="D5" s="78">
        <v>59</v>
      </c>
      <c r="E5" s="78">
        <v>3</v>
      </c>
      <c r="F5" s="78">
        <v>0</v>
      </c>
      <c r="G5" s="78">
        <v>0</v>
      </c>
      <c r="H5" s="78">
        <v>0</v>
      </c>
      <c r="I5" s="79">
        <f>SUM(C5:H5)</f>
        <v>71</v>
      </c>
      <c r="J5" s="10"/>
      <c r="K5" s="10"/>
    </row>
    <row r="6" spans="1:11" ht="24.95" customHeight="1" x14ac:dyDescent="0.25">
      <c r="A6" s="100"/>
      <c r="B6" s="5" t="s">
        <v>16</v>
      </c>
      <c r="C6" s="18">
        <f>C5/$I$5</f>
        <v>0.12676056338028169</v>
      </c>
      <c r="D6" s="81">
        <f t="shared" ref="D6:H6" si="2">D5/$I$5</f>
        <v>0.83098591549295775</v>
      </c>
      <c r="E6" s="81">
        <f t="shared" si="2"/>
        <v>4.2253521126760563E-2</v>
      </c>
      <c r="F6" s="81">
        <f t="shared" si="2"/>
        <v>0</v>
      </c>
      <c r="G6" s="83">
        <f t="shared" si="2"/>
        <v>0</v>
      </c>
      <c r="H6" s="81">
        <f t="shared" si="2"/>
        <v>0</v>
      </c>
      <c r="I6" s="82">
        <f t="shared" si="1"/>
        <v>1</v>
      </c>
      <c r="J6" s="10"/>
      <c r="K6" s="10"/>
    </row>
    <row r="7" spans="1:11" ht="24.95" customHeight="1" x14ac:dyDescent="0.25">
      <c r="A7" s="95" t="s">
        <v>14</v>
      </c>
      <c r="B7" s="5" t="s">
        <v>15</v>
      </c>
      <c r="C7" s="5">
        <v>8</v>
      </c>
      <c r="D7" s="5">
        <v>120</v>
      </c>
      <c r="E7" s="5">
        <v>0</v>
      </c>
      <c r="F7" s="5">
        <v>0</v>
      </c>
      <c r="G7" s="5">
        <v>0</v>
      </c>
      <c r="H7" s="5">
        <v>0</v>
      </c>
      <c r="I7" s="20">
        <f>SUM(C7:H7)</f>
        <v>128</v>
      </c>
      <c r="J7" s="10"/>
      <c r="K7" s="10"/>
    </row>
    <row r="8" spans="1:11" ht="24.95" customHeight="1" x14ac:dyDescent="0.25">
      <c r="A8" s="96"/>
      <c r="B8" s="49" t="s">
        <v>16</v>
      </c>
      <c r="C8" s="50">
        <f>C7/$I$7</f>
        <v>6.25E-2</v>
      </c>
      <c r="D8" s="51">
        <f t="shared" ref="D8:H8" si="3">D7/$I$7</f>
        <v>0.9375</v>
      </c>
      <c r="E8" s="50">
        <f t="shared" si="3"/>
        <v>0</v>
      </c>
      <c r="F8" s="51">
        <f t="shared" si="3"/>
        <v>0</v>
      </c>
      <c r="G8" s="50">
        <f t="shared" si="3"/>
        <v>0</v>
      </c>
      <c r="H8" s="51">
        <f t="shared" si="3"/>
        <v>0</v>
      </c>
      <c r="I8" s="52">
        <f t="shared" si="1"/>
        <v>1</v>
      </c>
      <c r="J8" s="10"/>
      <c r="K8" s="10"/>
    </row>
    <row r="9" spans="1:11" ht="24.95" customHeight="1" x14ac:dyDescent="0.25">
      <c r="A9" s="95" t="s">
        <v>17</v>
      </c>
      <c r="B9" s="5" t="s">
        <v>15</v>
      </c>
      <c r="C9" s="5">
        <f>SUM(C3,C5,C7)</f>
        <v>33</v>
      </c>
      <c r="D9" s="5">
        <f>SUM(D3,D5,D7)</f>
        <v>500</v>
      </c>
      <c r="E9" s="5">
        <f t="shared" ref="D9:H9" si="4">SUM(E3,E5,E7)</f>
        <v>24</v>
      </c>
      <c r="F9" s="5">
        <f t="shared" si="4"/>
        <v>1</v>
      </c>
      <c r="G9" s="5">
        <f t="shared" si="4"/>
        <v>0</v>
      </c>
      <c r="H9" s="5">
        <f t="shared" si="4"/>
        <v>7</v>
      </c>
      <c r="I9" s="53">
        <f>SUM(I3+I5+I7)</f>
        <v>565</v>
      </c>
      <c r="J9" s="10"/>
      <c r="K9" s="10"/>
    </row>
    <row r="10" spans="1:11" ht="24.95" customHeight="1" thickBot="1" x14ac:dyDescent="0.3">
      <c r="A10" s="101"/>
      <c r="B10" s="22" t="s">
        <v>16</v>
      </c>
      <c r="C10" s="23">
        <f>C9/$I$9</f>
        <v>5.8407079646017698E-2</v>
      </c>
      <c r="D10" s="23">
        <f t="shared" ref="D10:H10" si="5">D9/$I$9</f>
        <v>0.88495575221238942</v>
      </c>
      <c r="E10" s="23">
        <f t="shared" si="5"/>
        <v>4.247787610619469E-2</v>
      </c>
      <c r="F10" s="23">
        <f t="shared" si="5"/>
        <v>1.7699115044247787E-3</v>
      </c>
      <c r="G10" s="23">
        <f t="shared" si="5"/>
        <v>0</v>
      </c>
      <c r="H10" s="23">
        <f t="shared" si="5"/>
        <v>1.2389380530973451E-2</v>
      </c>
      <c r="I10" s="25">
        <f t="shared" si="1"/>
        <v>1</v>
      </c>
      <c r="J10" s="10"/>
      <c r="K10" s="10"/>
    </row>
    <row r="11" spans="1:1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mergeCells count="5">
    <mergeCell ref="A3:A4"/>
    <mergeCell ref="A5:A6"/>
    <mergeCell ref="A7:A8"/>
    <mergeCell ref="A9:A10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70" zoomScaleNormal="70" workbookViewId="0">
      <selection activeCell="P15" sqref="P15"/>
    </sheetView>
  </sheetViews>
  <sheetFormatPr defaultRowHeight="15.75" x14ac:dyDescent="0.25"/>
  <cols>
    <col min="1" max="9" width="10.625" style="1" customWidth="1"/>
    <col min="10" max="10" width="0" style="1" hidden="1" customWidth="1"/>
    <col min="11" max="16384" width="9" style="1"/>
  </cols>
  <sheetData>
    <row r="1" spans="1:13" ht="21.75" thickBot="1" x14ac:dyDescent="0.3">
      <c r="A1" s="103" t="s">
        <v>110</v>
      </c>
      <c r="B1" s="103"/>
      <c r="C1" s="103"/>
    </row>
    <row r="2" spans="1:13" s="8" customFormat="1" ht="20.100000000000001" customHeight="1" x14ac:dyDescent="0.25">
      <c r="A2" s="106" t="s">
        <v>18</v>
      </c>
      <c r="B2" s="107"/>
      <c r="C2" s="110" t="s">
        <v>19</v>
      </c>
      <c r="D2" s="110"/>
      <c r="E2" s="110"/>
      <c r="F2" s="110"/>
      <c r="G2" s="110"/>
      <c r="H2" s="110"/>
      <c r="I2" s="111"/>
    </row>
    <row r="3" spans="1:13" s="2" customFormat="1" ht="99.95" customHeight="1" x14ac:dyDescent="0.25">
      <c r="A3" s="108"/>
      <c r="B3" s="109"/>
      <c r="C3" s="59" t="s">
        <v>20</v>
      </c>
      <c r="D3" s="59" t="s">
        <v>21</v>
      </c>
      <c r="E3" s="59" t="s">
        <v>22</v>
      </c>
      <c r="F3" s="59" t="s">
        <v>23</v>
      </c>
      <c r="G3" s="59" t="s">
        <v>24</v>
      </c>
      <c r="H3" s="59" t="s">
        <v>25</v>
      </c>
      <c r="I3" s="60" t="s">
        <v>26</v>
      </c>
    </row>
    <row r="4" spans="1:13" ht="24.95" customHeight="1" x14ac:dyDescent="0.25">
      <c r="A4" s="104" t="s">
        <v>12</v>
      </c>
      <c r="B4" s="5" t="s">
        <v>15</v>
      </c>
      <c r="C4" s="5">
        <v>119</v>
      </c>
      <c r="D4" s="5">
        <v>19</v>
      </c>
      <c r="E4" s="5">
        <v>33</v>
      </c>
      <c r="F4" s="5">
        <v>33</v>
      </c>
      <c r="G4" s="5">
        <v>13</v>
      </c>
      <c r="H4" s="5">
        <v>13</v>
      </c>
      <c r="I4" s="20">
        <v>6</v>
      </c>
      <c r="J4" s="10">
        <f>SUM(C4:I4)</f>
        <v>236</v>
      </c>
      <c r="K4"/>
      <c r="L4"/>
    </row>
    <row r="5" spans="1:13" ht="24.95" customHeight="1" x14ac:dyDescent="0.25">
      <c r="A5" s="104"/>
      <c r="B5" s="5" t="s">
        <v>16</v>
      </c>
      <c r="C5" s="18">
        <f t="shared" ref="C5:I5" si="0">C4/$K$12</f>
        <v>0.37071651090342678</v>
      </c>
      <c r="D5" s="18">
        <f t="shared" si="0"/>
        <v>5.9190031152647975E-2</v>
      </c>
      <c r="E5" s="18">
        <f t="shared" si="0"/>
        <v>0.10280373831775701</v>
      </c>
      <c r="F5" s="18">
        <f t="shared" si="0"/>
        <v>0.10280373831775701</v>
      </c>
      <c r="G5" s="18">
        <f t="shared" si="0"/>
        <v>4.0498442367601244E-2</v>
      </c>
      <c r="H5" s="18">
        <f t="shared" si="0"/>
        <v>4.0498442367601244E-2</v>
      </c>
      <c r="I5" s="12">
        <f t="shared" si="0"/>
        <v>1.8691588785046728E-2</v>
      </c>
      <c r="J5" s="48">
        <f t="shared" ref="J5:J9" si="1">SUM(C5:I5)</f>
        <v>0.73520249221183798</v>
      </c>
      <c r="K5"/>
      <c r="L5"/>
    </row>
    <row r="6" spans="1:13" ht="24.95" customHeight="1" x14ac:dyDescent="0.25">
      <c r="A6" s="104" t="s">
        <v>13</v>
      </c>
      <c r="B6" s="5" t="s">
        <v>15</v>
      </c>
      <c r="C6" s="5">
        <v>22</v>
      </c>
      <c r="D6" s="5">
        <v>1</v>
      </c>
      <c r="E6" s="5">
        <v>3</v>
      </c>
      <c r="F6" s="5">
        <v>0</v>
      </c>
      <c r="G6" s="5">
        <v>9</v>
      </c>
      <c r="H6" s="5">
        <v>9</v>
      </c>
      <c r="I6" s="20">
        <v>8</v>
      </c>
      <c r="J6" s="10">
        <f t="shared" si="1"/>
        <v>52</v>
      </c>
      <c r="K6"/>
      <c r="L6"/>
    </row>
    <row r="7" spans="1:13" ht="24.95" customHeight="1" x14ac:dyDescent="0.25">
      <c r="A7" s="104"/>
      <c r="B7" s="5" t="s">
        <v>16</v>
      </c>
      <c r="C7" s="18">
        <f t="shared" ref="C7:I7" si="2">C6/$K$14</f>
        <v>0.3728813559322034</v>
      </c>
      <c r="D7" s="18">
        <f t="shared" si="2"/>
        <v>1.6949152542372881E-2</v>
      </c>
      <c r="E7" s="18">
        <f t="shared" si="2"/>
        <v>5.0847457627118647E-2</v>
      </c>
      <c r="F7" s="18">
        <f t="shared" si="2"/>
        <v>0</v>
      </c>
      <c r="G7" s="18">
        <f t="shared" si="2"/>
        <v>0.15254237288135594</v>
      </c>
      <c r="H7" s="18">
        <f t="shared" si="2"/>
        <v>0.15254237288135594</v>
      </c>
      <c r="I7" s="12">
        <f t="shared" si="2"/>
        <v>0.13559322033898305</v>
      </c>
      <c r="J7" s="10">
        <f t="shared" si="1"/>
        <v>0.88135593220338992</v>
      </c>
      <c r="K7"/>
      <c r="L7"/>
    </row>
    <row r="8" spans="1:13" ht="24.95" customHeight="1" x14ac:dyDescent="0.25">
      <c r="A8" s="104" t="s">
        <v>14</v>
      </c>
      <c r="B8" s="5" t="s">
        <v>181</v>
      </c>
      <c r="C8" s="5">
        <v>9</v>
      </c>
      <c r="D8" s="5">
        <v>1</v>
      </c>
      <c r="E8" s="5">
        <v>95</v>
      </c>
      <c r="F8" s="5">
        <v>0</v>
      </c>
      <c r="G8" s="5">
        <v>0</v>
      </c>
      <c r="H8" s="5">
        <v>1</v>
      </c>
      <c r="I8" s="20">
        <v>1</v>
      </c>
      <c r="J8" s="10">
        <f t="shared" si="1"/>
        <v>107</v>
      </c>
      <c r="K8"/>
      <c r="L8"/>
    </row>
    <row r="9" spans="1:13" ht="24" customHeight="1" thickBot="1" x14ac:dyDescent="0.3">
      <c r="A9" s="105"/>
      <c r="B9" s="22" t="s">
        <v>16</v>
      </c>
      <c r="C9" s="23">
        <f t="shared" ref="C9:I9" si="3">C8/$K$16</f>
        <v>7.4999999999999997E-2</v>
      </c>
      <c r="D9" s="23">
        <f t="shared" si="3"/>
        <v>8.3333333333333332E-3</v>
      </c>
      <c r="E9" s="23">
        <f t="shared" si="3"/>
        <v>0.79166666666666663</v>
      </c>
      <c r="F9" s="23">
        <f t="shared" si="3"/>
        <v>0</v>
      </c>
      <c r="G9" s="23">
        <f t="shared" si="3"/>
        <v>0</v>
      </c>
      <c r="H9" s="23">
        <f t="shared" si="3"/>
        <v>8.3333333333333332E-3</v>
      </c>
      <c r="I9" s="46">
        <f t="shared" si="3"/>
        <v>8.3333333333333332E-3</v>
      </c>
      <c r="J9" s="10">
        <f t="shared" si="1"/>
        <v>0.89166666666666661</v>
      </c>
      <c r="K9"/>
      <c r="L9"/>
    </row>
    <row r="10" spans="1:13" s="8" customFormat="1" ht="20.100000000000001" customHeight="1" thickBot="1" x14ac:dyDescent="0.3">
      <c r="A10" s="106" t="s">
        <v>18</v>
      </c>
      <c r="B10" s="107"/>
      <c r="C10" s="110" t="s">
        <v>27</v>
      </c>
      <c r="D10" s="110"/>
      <c r="E10" s="110"/>
      <c r="F10" s="110"/>
      <c r="G10" s="110"/>
      <c r="H10" s="110"/>
      <c r="I10" s="112"/>
      <c r="J10" s="61"/>
      <c r="K10"/>
      <c r="L10"/>
    </row>
    <row r="11" spans="1:13" ht="94.5" x14ac:dyDescent="0.25">
      <c r="A11" s="108"/>
      <c r="B11" s="109"/>
      <c r="C11" s="59" t="s">
        <v>20</v>
      </c>
      <c r="D11" s="59" t="s">
        <v>21</v>
      </c>
      <c r="E11" s="59" t="s">
        <v>22</v>
      </c>
      <c r="F11" s="59" t="s">
        <v>23</v>
      </c>
      <c r="G11" s="59" t="s">
        <v>24</v>
      </c>
      <c r="H11" s="59" t="s">
        <v>25</v>
      </c>
      <c r="I11" s="60" t="s">
        <v>26</v>
      </c>
      <c r="J11" s="62"/>
      <c r="K11" s="63" t="s">
        <v>98</v>
      </c>
    </row>
    <row r="12" spans="1:13" ht="24.95" customHeight="1" x14ac:dyDescent="0.25">
      <c r="A12" s="104" t="s">
        <v>12</v>
      </c>
      <c r="B12" s="5" t="s">
        <v>15</v>
      </c>
      <c r="C12" s="5">
        <v>28</v>
      </c>
      <c r="D12" s="5">
        <v>2</v>
      </c>
      <c r="E12" s="5">
        <v>14</v>
      </c>
      <c r="F12" s="5">
        <v>23</v>
      </c>
      <c r="G12" s="5">
        <v>0</v>
      </c>
      <c r="H12" s="5">
        <v>17</v>
      </c>
      <c r="I12" s="20">
        <v>1</v>
      </c>
      <c r="J12" s="44">
        <f>SUM(C12:I12)</f>
        <v>85</v>
      </c>
      <c r="K12" s="84">
        <f t="shared" ref="K12:K17" si="4">J4+J12</f>
        <v>321</v>
      </c>
      <c r="L12"/>
      <c r="M12" s="10"/>
    </row>
    <row r="13" spans="1:13" ht="24.95" customHeight="1" x14ac:dyDescent="0.25">
      <c r="A13" s="104"/>
      <c r="B13" s="5" t="s">
        <v>16</v>
      </c>
      <c r="C13" s="18">
        <f>C12/$K$12</f>
        <v>8.7227414330218064E-2</v>
      </c>
      <c r="D13" s="18">
        <f t="shared" ref="D13:I13" si="5">D12/$K$12</f>
        <v>6.2305295950155761E-3</v>
      </c>
      <c r="E13" s="18">
        <f t="shared" si="5"/>
        <v>4.3613707165109032E-2</v>
      </c>
      <c r="F13" s="18">
        <f t="shared" si="5"/>
        <v>7.1651090342679122E-2</v>
      </c>
      <c r="G13" s="18">
        <f t="shared" si="5"/>
        <v>0</v>
      </c>
      <c r="H13" s="18">
        <f t="shared" si="5"/>
        <v>5.2959501557632398E-2</v>
      </c>
      <c r="I13" s="12">
        <f t="shared" si="5"/>
        <v>3.1152647975077881E-3</v>
      </c>
      <c r="J13" s="45">
        <f t="shared" ref="J13:J17" si="6">SUM(C13:I13)</f>
        <v>0.26479750778816197</v>
      </c>
      <c r="K13" s="85">
        <f t="shared" si="4"/>
        <v>1</v>
      </c>
      <c r="L13"/>
      <c r="M13"/>
    </row>
    <row r="14" spans="1:13" ht="24.95" customHeight="1" x14ac:dyDescent="0.25">
      <c r="A14" s="104" t="s">
        <v>13</v>
      </c>
      <c r="B14" s="5" t="s">
        <v>15</v>
      </c>
      <c r="C14" s="5">
        <v>3</v>
      </c>
      <c r="D14" s="5">
        <v>0</v>
      </c>
      <c r="E14" s="5">
        <v>2</v>
      </c>
      <c r="F14" s="5">
        <v>0</v>
      </c>
      <c r="G14" s="5">
        <v>0</v>
      </c>
      <c r="H14" s="5">
        <v>2</v>
      </c>
      <c r="I14" s="20">
        <v>0</v>
      </c>
      <c r="J14" s="44">
        <f t="shared" si="6"/>
        <v>7</v>
      </c>
      <c r="K14" s="84">
        <f t="shared" si="4"/>
        <v>59</v>
      </c>
      <c r="L14"/>
      <c r="M14"/>
    </row>
    <row r="15" spans="1:13" ht="24.95" customHeight="1" x14ac:dyDescent="0.25">
      <c r="A15" s="104"/>
      <c r="B15" s="5" t="s">
        <v>16</v>
      </c>
      <c r="C15" s="18">
        <f>C14/$K$14</f>
        <v>5.0847457627118647E-2</v>
      </c>
      <c r="D15" s="18">
        <f t="shared" ref="D15:I15" si="7">D14/$K$14</f>
        <v>0</v>
      </c>
      <c r="E15" s="18">
        <f t="shared" si="7"/>
        <v>3.3898305084745763E-2</v>
      </c>
      <c r="F15" s="18">
        <f t="shared" si="7"/>
        <v>0</v>
      </c>
      <c r="G15" s="18">
        <f t="shared" si="7"/>
        <v>0</v>
      </c>
      <c r="H15" s="18">
        <f t="shared" si="7"/>
        <v>3.3898305084745763E-2</v>
      </c>
      <c r="I15" s="12">
        <f t="shared" si="7"/>
        <v>0</v>
      </c>
      <c r="J15" s="44">
        <f t="shared" si="6"/>
        <v>0.11864406779661016</v>
      </c>
      <c r="K15" s="85">
        <f t="shared" si="4"/>
        <v>1</v>
      </c>
      <c r="L15"/>
      <c r="M15"/>
    </row>
    <row r="16" spans="1:13" ht="24.95" customHeight="1" x14ac:dyDescent="0.25">
      <c r="A16" s="104" t="s">
        <v>14</v>
      </c>
      <c r="B16" s="5" t="s">
        <v>15</v>
      </c>
      <c r="C16" s="5">
        <v>7</v>
      </c>
      <c r="D16" s="5">
        <v>0</v>
      </c>
      <c r="E16" s="5">
        <v>1</v>
      </c>
      <c r="F16" s="5">
        <v>0</v>
      </c>
      <c r="G16" s="5">
        <v>0</v>
      </c>
      <c r="H16" s="5">
        <v>4</v>
      </c>
      <c r="I16" s="20">
        <v>1</v>
      </c>
      <c r="J16" s="44">
        <f t="shared" si="6"/>
        <v>13</v>
      </c>
      <c r="K16" s="84">
        <f t="shared" si="4"/>
        <v>120</v>
      </c>
      <c r="L16"/>
      <c r="M16"/>
    </row>
    <row r="17" spans="1:13" ht="24.95" customHeight="1" thickBot="1" x14ac:dyDescent="0.3">
      <c r="A17" s="105"/>
      <c r="B17" s="22" t="s">
        <v>16</v>
      </c>
      <c r="C17" s="23">
        <f>C16/$K$16</f>
        <v>5.8333333333333334E-2</v>
      </c>
      <c r="D17" s="23">
        <f t="shared" ref="D17:I17" si="8">D16/$K$16</f>
        <v>0</v>
      </c>
      <c r="E17" s="23">
        <f t="shared" si="8"/>
        <v>8.3333333333333332E-3</v>
      </c>
      <c r="F17" s="23">
        <f t="shared" si="8"/>
        <v>0</v>
      </c>
      <c r="G17" s="23">
        <f t="shared" si="8"/>
        <v>0</v>
      </c>
      <c r="H17" s="23">
        <f t="shared" si="8"/>
        <v>3.3333333333333333E-2</v>
      </c>
      <c r="I17" s="46">
        <f t="shared" si="8"/>
        <v>8.3333333333333332E-3</v>
      </c>
      <c r="J17" s="44">
        <f t="shared" si="6"/>
        <v>0.10833333333333334</v>
      </c>
      <c r="K17" s="47">
        <f t="shared" si="4"/>
        <v>1</v>
      </c>
      <c r="L17"/>
      <c r="M17"/>
    </row>
    <row r="18" spans="1:13" ht="16.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/>
      <c r="M18"/>
    </row>
    <row r="19" spans="1:13" ht="16.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mergeCells count="11">
    <mergeCell ref="A1:C1"/>
    <mergeCell ref="A14:A15"/>
    <mergeCell ref="A16:A17"/>
    <mergeCell ref="A2:B3"/>
    <mergeCell ref="A10:B11"/>
    <mergeCell ref="C2:I2"/>
    <mergeCell ref="C10:I10"/>
    <mergeCell ref="A4:A5"/>
    <mergeCell ref="A6:A7"/>
    <mergeCell ref="A8:A9"/>
    <mergeCell ref="A12:A1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zoomScale="70" zoomScaleNormal="70" workbookViewId="0">
      <selection activeCell="X4" sqref="X4:X23"/>
    </sheetView>
  </sheetViews>
  <sheetFormatPr defaultRowHeight="15.75" x14ac:dyDescent="0.25"/>
  <cols>
    <col min="1" max="2" width="10.625" style="1" customWidth="1"/>
    <col min="3" max="21" width="8.625" style="1" customWidth="1"/>
    <col min="22" max="16384" width="9" style="1"/>
  </cols>
  <sheetData>
    <row r="1" spans="1:24" ht="21.75" thickBot="1" x14ac:dyDescent="0.3">
      <c r="A1" s="103" t="s">
        <v>128</v>
      </c>
      <c r="B1" s="103"/>
      <c r="C1" s="103"/>
      <c r="D1" s="103"/>
    </row>
    <row r="2" spans="1:24" ht="20.100000000000001" customHeight="1" x14ac:dyDescent="0.25">
      <c r="A2" s="113" t="s">
        <v>28</v>
      </c>
      <c r="B2" s="114"/>
      <c r="C2" s="117" t="s">
        <v>129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</row>
    <row r="3" spans="1:24" ht="170.1" customHeight="1" x14ac:dyDescent="0.25">
      <c r="A3" s="115"/>
      <c r="B3" s="116"/>
      <c r="C3" s="64" t="s">
        <v>130</v>
      </c>
      <c r="D3" s="64" t="s">
        <v>131</v>
      </c>
      <c r="E3" s="64" t="s">
        <v>132</v>
      </c>
      <c r="F3" s="64" t="s">
        <v>133</v>
      </c>
      <c r="G3" s="64" t="s">
        <v>134</v>
      </c>
      <c r="H3" s="64" t="s">
        <v>135</v>
      </c>
      <c r="I3" s="64" t="s">
        <v>136</v>
      </c>
      <c r="J3" s="64" t="s">
        <v>137</v>
      </c>
      <c r="K3" s="64" t="s">
        <v>138</v>
      </c>
      <c r="L3" s="64" t="s">
        <v>139</v>
      </c>
      <c r="M3" s="64" t="s">
        <v>140</v>
      </c>
      <c r="N3" s="64" t="s">
        <v>141</v>
      </c>
      <c r="O3" s="64" t="s">
        <v>142</v>
      </c>
      <c r="P3" s="64" t="s">
        <v>143</v>
      </c>
      <c r="Q3" s="64" t="s">
        <v>144</v>
      </c>
      <c r="R3" s="64" t="s">
        <v>145</v>
      </c>
      <c r="S3" s="64" t="s">
        <v>146</v>
      </c>
      <c r="T3" s="64" t="s">
        <v>147</v>
      </c>
      <c r="U3" s="64" t="s">
        <v>148</v>
      </c>
      <c r="V3" s="65" t="s">
        <v>99</v>
      </c>
    </row>
    <row r="4" spans="1:24" ht="24.95" customHeight="1" x14ac:dyDescent="0.25">
      <c r="A4" s="104" t="s">
        <v>12</v>
      </c>
      <c r="B4" s="5" t="s">
        <v>15</v>
      </c>
      <c r="C4" s="5">
        <v>3</v>
      </c>
      <c r="D4" s="5">
        <v>2</v>
      </c>
      <c r="E4" s="5">
        <v>9</v>
      </c>
      <c r="F4" s="5">
        <v>3</v>
      </c>
      <c r="G4" s="5">
        <v>1</v>
      </c>
      <c r="H4" s="5">
        <v>4</v>
      </c>
      <c r="I4" s="5">
        <v>18</v>
      </c>
      <c r="J4" s="5">
        <v>11</v>
      </c>
      <c r="K4" s="5">
        <v>13</v>
      </c>
      <c r="L4" s="5">
        <v>5</v>
      </c>
      <c r="M4" s="5">
        <v>15</v>
      </c>
      <c r="N4" s="5">
        <v>9</v>
      </c>
      <c r="O4" s="5">
        <v>31</v>
      </c>
      <c r="P4" s="5">
        <v>10</v>
      </c>
      <c r="Q4" s="5">
        <v>6</v>
      </c>
      <c r="R4" s="5">
        <v>54</v>
      </c>
      <c r="S4" s="5">
        <v>58</v>
      </c>
      <c r="T4" s="5">
        <v>34</v>
      </c>
      <c r="U4" s="5">
        <v>35</v>
      </c>
      <c r="V4" s="20">
        <f t="shared" ref="V4:V9" si="0">SUM(C4:U4)</f>
        <v>321</v>
      </c>
      <c r="W4" s="10"/>
      <c r="X4"/>
    </row>
    <row r="5" spans="1:24" ht="24.95" customHeight="1" x14ac:dyDescent="0.25">
      <c r="A5" s="104"/>
      <c r="B5" s="5" t="s">
        <v>16</v>
      </c>
      <c r="C5" s="18">
        <f t="shared" ref="C5:P5" si="1">C4/$V$4</f>
        <v>9.3457943925233638E-3</v>
      </c>
      <c r="D5" s="18">
        <f t="shared" si="1"/>
        <v>6.2305295950155761E-3</v>
      </c>
      <c r="E5" s="18">
        <f t="shared" si="1"/>
        <v>2.8037383177570093E-2</v>
      </c>
      <c r="F5" s="18">
        <f t="shared" si="1"/>
        <v>9.3457943925233638E-3</v>
      </c>
      <c r="G5" s="18">
        <f t="shared" si="1"/>
        <v>3.1152647975077881E-3</v>
      </c>
      <c r="H5" s="18">
        <f t="shared" si="1"/>
        <v>1.2461059190031152E-2</v>
      </c>
      <c r="I5" s="18">
        <f t="shared" si="1"/>
        <v>5.6074766355140186E-2</v>
      </c>
      <c r="J5" s="18">
        <f t="shared" si="1"/>
        <v>3.4267912772585667E-2</v>
      </c>
      <c r="K5" s="18">
        <f t="shared" si="1"/>
        <v>4.0498442367601244E-2</v>
      </c>
      <c r="L5" s="18">
        <f t="shared" si="1"/>
        <v>1.5576323987538941E-2</v>
      </c>
      <c r="M5" s="18">
        <f t="shared" si="1"/>
        <v>4.6728971962616821E-2</v>
      </c>
      <c r="N5" s="18">
        <f t="shared" si="1"/>
        <v>2.8037383177570093E-2</v>
      </c>
      <c r="O5" s="18">
        <f t="shared" si="1"/>
        <v>9.657320872274143E-2</v>
      </c>
      <c r="P5" s="18">
        <f t="shared" si="1"/>
        <v>3.1152647975077882E-2</v>
      </c>
      <c r="Q5" s="18">
        <f t="shared" ref="Q5:T5" si="2">Q4/$V$4</f>
        <v>1.8691588785046728E-2</v>
      </c>
      <c r="R5" s="18">
        <f t="shared" si="2"/>
        <v>0.16822429906542055</v>
      </c>
      <c r="S5" s="18">
        <f t="shared" si="2"/>
        <v>0.18068535825545171</v>
      </c>
      <c r="T5" s="18">
        <f t="shared" si="2"/>
        <v>0.1059190031152648</v>
      </c>
      <c r="U5" s="18">
        <f>U4/$V$4</f>
        <v>0.10903426791277258</v>
      </c>
      <c r="V5" s="19">
        <f t="shared" si="0"/>
        <v>1</v>
      </c>
      <c r="W5" s="10"/>
      <c r="X5"/>
    </row>
    <row r="6" spans="1:24" ht="24.95" customHeight="1" x14ac:dyDescent="0.25">
      <c r="A6" s="104" t="s">
        <v>13</v>
      </c>
      <c r="B6" s="5" t="s">
        <v>15</v>
      </c>
      <c r="C6" s="5">
        <v>0</v>
      </c>
      <c r="D6" s="5">
        <v>0</v>
      </c>
      <c r="E6" s="5">
        <v>2</v>
      </c>
      <c r="F6" s="5">
        <v>0</v>
      </c>
      <c r="G6" s="5">
        <v>0</v>
      </c>
      <c r="H6" s="5">
        <v>5</v>
      </c>
      <c r="I6" s="5">
        <v>1</v>
      </c>
      <c r="J6" s="5">
        <v>2</v>
      </c>
      <c r="K6" s="5">
        <v>5</v>
      </c>
      <c r="L6" s="5">
        <v>1</v>
      </c>
      <c r="M6" s="5">
        <v>0</v>
      </c>
      <c r="N6" s="5">
        <v>1</v>
      </c>
      <c r="O6" s="5">
        <v>5</v>
      </c>
      <c r="P6" s="5">
        <v>1</v>
      </c>
      <c r="Q6" s="5">
        <v>1</v>
      </c>
      <c r="R6" s="5">
        <v>4</v>
      </c>
      <c r="S6" s="5">
        <v>13</v>
      </c>
      <c r="T6" s="5">
        <v>1</v>
      </c>
      <c r="U6" s="5">
        <v>17</v>
      </c>
      <c r="V6" s="20">
        <f t="shared" si="0"/>
        <v>59</v>
      </c>
      <c r="W6" s="10"/>
      <c r="X6"/>
    </row>
    <row r="7" spans="1:24" ht="24.95" customHeight="1" x14ac:dyDescent="0.25">
      <c r="A7" s="104"/>
      <c r="B7" s="5" t="s">
        <v>16</v>
      </c>
      <c r="C7" s="18">
        <f t="shared" ref="C7:U7" si="3">C6/$V$6</f>
        <v>0</v>
      </c>
      <c r="D7" s="18">
        <f t="shared" si="3"/>
        <v>0</v>
      </c>
      <c r="E7" s="18">
        <f t="shared" si="3"/>
        <v>3.3898305084745763E-2</v>
      </c>
      <c r="F7" s="18">
        <f t="shared" si="3"/>
        <v>0</v>
      </c>
      <c r="G7" s="18">
        <f t="shared" si="3"/>
        <v>0</v>
      </c>
      <c r="H7" s="18">
        <f t="shared" si="3"/>
        <v>8.4745762711864403E-2</v>
      </c>
      <c r="I7" s="18">
        <f t="shared" si="3"/>
        <v>1.6949152542372881E-2</v>
      </c>
      <c r="J7" s="18">
        <f t="shared" si="3"/>
        <v>3.3898305084745763E-2</v>
      </c>
      <c r="K7" s="18">
        <f t="shared" si="3"/>
        <v>8.4745762711864403E-2</v>
      </c>
      <c r="L7" s="18">
        <f t="shared" si="3"/>
        <v>1.6949152542372881E-2</v>
      </c>
      <c r="M7" s="18">
        <f t="shared" si="3"/>
        <v>0</v>
      </c>
      <c r="N7" s="18">
        <f t="shared" si="3"/>
        <v>1.6949152542372881E-2</v>
      </c>
      <c r="O7" s="18">
        <f t="shared" si="3"/>
        <v>8.4745762711864403E-2</v>
      </c>
      <c r="P7" s="18">
        <f t="shared" si="3"/>
        <v>1.6949152542372881E-2</v>
      </c>
      <c r="Q7" s="18">
        <f t="shared" si="3"/>
        <v>1.6949152542372881E-2</v>
      </c>
      <c r="R7" s="18">
        <f t="shared" si="3"/>
        <v>6.7796610169491525E-2</v>
      </c>
      <c r="S7" s="18">
        <f t="shared" si="3"/>
        <v>0.22033898305084745</v>
      </c>
      <c r="T7" s="18">
        <f t="shared" si="3"/>
        <v>1.6949152542372881E-2</v>
      </c>
      <c r="U7" s="18">
        <f t="shared" si="3"/>
        <v>0.28813559322033899</v>
      </c>
      <c r="V7" s="19">
        <f t="shared" si="0"/>
        <v>1</v>
      </c>
      <c r="W7" s="10"/>
      <c r="X7"/>
    </row>
    <row r="8" spans="1:24" ht="24.95" customHeight="1" x14ac:dyDescent="0.25">
      <c r="A8" s="104" t="s">
        <v>14</v>
      </c>
      <c r="B8" s="5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1</v>
      </c>
      <c r="K8" s="5">
        <v>2</v>
      </c>
      <c r="L8" s="5">
        <v>1</v>
      </c>
      <c r="M8" s="5">
        <v>3</v>
      </c>
      <c r="N8" s="5">
        <v>0</v>
      </c>
      <c r="O8" s="5">
        <v>9</v>
      </c>
      <c r="P8" s="5">
        <v>0</v>
      </c>
      <c r="Q8" s="5">
        <v>1</v>
      </c>
      <c r="R8" s="5">
        <v>96</v>
      </c>
      <c r="S8" s="5">
        <v>0</v>
      </c>
      <c r="T8" s="5">
        <v>2</v>
      </c>
      <c r="U8" s="5">
        <v>3</v>
      </c>
      <c r="V8" s="20">
        <f t="shared" si="0"/>
        <v>120</v>
      </c>
      <c r="W8" s="10"/>
      <c r="X8"/>
    </row>
    <row r="9" spans="1:24" ht="24.95" customHeight="1" thickBot="1" x14ac:dyDescent="0.3">
      <c r="A9" s="105"/>
      <c r="B9" s="22" t="s">
        <v>16</v>
      </c>
      <c r="C9" s="24">
        <f t="shared" ref="C9:U9" si="4">C8/$V$8</f>
        <v>0</v>
      </c>
      <c r="D9" s="23">
        <f t="shared" si="4"/>
        <v>0</v>
      </c>
      <c r="E9" s="23">
        <f t="shared" si="4"/>
        <v>0</v>
      </c>
      <c r="F9" s="23">
        <f t="shared" si="4"/>
        <v>0</v>
      </c>
      <c r="G9" s="24">
        <f t="shared" si="4"/>
        <v>0</v>
      </c>
      <c r="H9" s="24">
        <f t="shared" si="4"/>
        <v>8.3333333333333332E-3</v>
      </c>
      <c r="I9" s="24">
        <f t="shared" si="4"/>
        <v>8.3333333333333332E-3</v>
      </c>
      <c r="J9" s="23">
        <f t="shared" si="4"/>
        <v>8.3333333333333332E-3</v>
      </c>
      <c r="K9" s="23">
        <f t="shared" si="4"/>
        <v>1.6666666666666666E-2</v>
      </c>
      <c r="L9" s="23">
        <f t="shared" si="4"/>
        <v>8.3333333333333332E-3</v>
      </c>
      <c r="M9" s="23">
        <f t="shared" si="4"/>
        <v>2.5000000000000001E-2</v>
      </c>
      <c r="N9" s="23">
        <f t="shared" si="4"/>
        <v>0</v>
      </c>
      <c r="O9" s="23">
        <f t="shared" si="4"/>
        <v>7.4999999999999997E-2</v>
      </c>
      <c r="P9" s="23">
        <f t="shared" si="4"/>
        <v>0</v>
      </c>
      <c r="Q9" s="23">
        <f t="shared" si="4"/>
        <v>8.3333333333333332E-3</v>
      </c>
      <c r="R9" s="23">
        <f t="shared" si="4"/>
        <v>0.8</v>
      </c>
      <c r="S9" s="23">
        <f t="shared" si="4"/>
        <v>0</v>
      </c>
      <c r="T9" s="23">
        <f t="shared" si="4"/>
        <v>1.6666666666666666E-2</v>
      </c>
      <c r="U9" s="24">
        <f t="shared" si="4"/>
        <v>2.5000000000000001E-2</v>
      </c>
      <c r="V9" s="25">
        <f t="shared" si="0"/>
        <v>1</v>
      </c>
      <c r="W9" s="10"/>
      <c r="X9"/>
    </row>
    <row r="10" spans="1:24" ht="16.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/>
    </row>
    <row r="11" spans="1:24" ht="16.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/>
    </row>
    <row r="12" spans="1:24" ht="16.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/>
    </row>
    <row r="13" spans="1:24" ht="16.5" x14ac:dyDescent="0.25">
      <c r="A13" s="10"/>
      <c r="B13" s="10"/>
      <c r="C13" s="10"/>
      <c r="D13" s="10"/>
      <c r="E13" s="10"/>
      <c r="F13" s="10"/>
      <c r="G13" s="10"/>
      <c r="H13" s="10"/>
      <c r="I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/>
    </row>
    <row r="14" spans="1:24" ht="16.5" x14ac:dyDescent="0.25">
      <c r="A14" s="10"/>
      <c r="B14" s="10"/>
      <c r="C14" s="10"/>
      <c r="D14" s="10"/>
      <c r="E14" s="10"/>
      <c r="F14" s="10"/>
      <c r="G14" s="10"/>
      <c r="H14" s="10"/>
      <c r="I1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</row>
    <row r="15" spans="1:24" ht="16.5" x14ac:dyDescent="0.25">
      <c r="A15" s="10"/>
      <c r="B15" s="10"/>
      <c r="C15" s="10"/>
      <c r="D15" s="10"/>
      <c r="E15" s="10"/>
      <c r="F15" s="10"/>
      <c r="G15" s="10"/>
      <c r="H15" s="10"/>
      <c r="I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</row>
    <row r="16" spans="1:24" ht="16.5" x14ac:dyDescent="0.25">
      <c r="I16"/>
      <c r="X16"/>
    </row>
    <row r="17" spans="9:24" ht="16.5" x14ac:dyDescent="0.25">
      <c r="I17"/>
      <c r="X17"/>
    </row>
    <row r="18" spans="9:24" ht="16.5" x14ac:dyDescent="0.25">
      <c r="I18"/>
      <c r="X18"/>
    </row>
    <row r="19" spans="9:24" ht="16.5" x14ac:dyDescent="0.25">
      <c r="I19"/>
      <c r="X19"/>
    </row>
    <row r="20" spans="9:24" ht="16.5" x14ac:dyDescent="0.25">
      <c r="I20"/>
      <c r="X20"/>
    </row>
    <row r="21" spans="9:24" ht="16.5" x14ac:dyDescent="0.25">
      <c r="I21"/>
      <c r="X21"/>
    </row>
    <row r="22" spans="9:24" ht="16.5" x14ac:dyDescent="0.25">
      <c r="I22"/>
      <c r="X22"/>
    </row>
    <row r="23" spans="9:24" ht="16.5" x14ac:dyDescent="0.25">
      <c r="I23"/>
    </row>
    <row r="24" spans="9:24" ht="16.5" x14ac:dyDescent="0.25">
      <c r="I24"/>
    </row>
    <row r="25" spans="9:24" ht="16.5" x14ac:dyDescent="0.25">
      <c r="I25"/>
    </row>
    <row r="26" spans="9:24" ht="16.5" x14ac:dyDescent="0.25">
      <c r="I26"/>
    </row>
    <row r="27" spans="9:24" ht="16.5" x14ac:dyDescent="0.25">
      <c r="I27"/>
    </row>
    <row r="28" spans="9:24" ht="16.5" x14ac:dyDescent="0.25">
      <c r="I28"/>
    </row>
    <row r="29" spans="9:24" ht="16.5" x14ac:dyDescent="0.25">
      <c r="I29"/>
    </row>
    <row r="30" spans="9:24" ht="16.5" x14ac:dyDescent="0.25">
      <c r="I30"/>
    </row>
    <row r="31" spans="9:24" ht="16.5" x14ac:dyDescent="0.25">
      <c r="I31"/>
    </row>
  </sheetData>
  <mergeCells count="6">
    <mergeCell ref="A1:D1"/>
    <mergeCell ref="A4:A5"/>
    <mergeCell ref="A6:A7"/>
    <mergeCell ref="A8:A9"/>
    <mergeCell ref="A2:B3"/>
    <mergeCell ref="C2:V2"/>
  </mergeCells>
  <phoneticPr fontId="1" type="noConversion"/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80" zoomScaleNormal="80" workbookViewId="0">
      <selection activeCell="P2" sqref="P2:P24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7" ht="21.75" thickBot="1" x14ac:dyDescent="0.3">
      <c r="A1" s="103" t="s">
        <v>111</v>
      </c>
      <c r="B1" s="103"/>
      <c r="C1" s="103"/>
      <c r="D1" s="103"/>
      <c r="E1" s="103"/>
    </row>
    <row r="2" spans="1:17" ht="20.100000000000001" customHeight="1" x14ac:dyDescent="0.25">
      <c r="A2" s="120" t="s">
        <v>0</v>
      </c>
      <c r="B2" s="121"/>
      <c r="C2" s="58" t="s">
        <v>30</v>
      </c>
      <c r="D2" s="56" t="s">
        <v>31</v>
      </c>
      <c r="E2" s="56" t="s">
        <v>32</v>
      </c>
      <c r="F2" s="56" t="s">
        <v>50</v>
      </c>
      <c r="G2" s="56" t="s">
        <v>33</v>
      </c>
      <c r="H2" s="56" t="s">
        <v>34</v>
      </c>
      <c r="I2" s="56" t="s">
        <v>35</v>
      </c>
      <c r="J2" s="56" t="s">
        <v>36</v>
      </c>
      <c r="K2" s="56" t="s">
        <v>37</v>
      </c>
      <c r="L2" s="56" t="s">
        <v>38</v>
      </c>
      <c r="M2" s="56" t="s">
        <v>39</v>
      </c>
      <c r="N2" s="57" t="s">
        <v>40</v>
      </c>
      <c r="P2"/>
    </row>
    <row r="3" spans="1:17" ht="24.95" customHeight="1" x14ac:dyDescent="0.25">
      <c r="A3" s="95" t="s">
        <v>12</v>
      </c>
      <c r="B3" s="20" t="s">
        <v>29</v>
      </c>
      <c r="C3" s="28">
        <v>10</v>
      </c>
      <c r="D3" s="5">
        <v>82</v>
      </c>
      <c r="E3" s="5">
        <v>172</v>
      </c>
      <c r="F3" s="5">
        <v>26</v>
      </c>
      <c r="G3" s="5">
        <v>2</v>
      </c>
      <c r="H3" s="5">
        <v>3</v>
      </c>
      <c r="I3" s="5">
        <v>3</v>
      </c>
      <c r="J3" s="5">
        <v>3</v>
      </c>
      <c r="K3" s="5">
        <v>0</v>
      </c>
      <c r="L3" s="5">
        <v>0</v>
      </c>
      <c r="M3" s="5">
        <v>1</v>
      </c>
      <c r="N3" s="20">
        <v>1</v>
      </c>
      <c r="O3" s="10"/>
      <c r="P3"/>
      <c r="Q3" s="10"/>
    </row>
    <row r="4" spans="1:17" ht="24.95" customHeight="1" x14ac:dyDescent="0.25">
      <c r="A4" s="100"/>
      <c r="B4" s="20" t="s">
        <v>16</v>
      </c>
      <c r="C4" s="29">
        <f>C3/$K$17</f>
        <v>3.1152647975077882E-2</v>
      </c>
      <c r="D4" s="29">
        <f t="shared" ref="D4:N4" si="0">D3/$K$17</f>
        <v>0.2554517133956386</v>
      </c>
      <c r="E4" s="29">
        <f t="shared" si="0"/>
        <v>0.53582554517133951</v>
      </c>
      <c r="F4" s="29">
        <f t="shared" si="0"/>
        <v>8.0996884735202487E-2</v>
      </c>
      <c r="G4" s="29">
        <f t="shared" si="0"/>
        <v>6.2305295950155761E-3</v>
      </c>
      <c r="H4" s="29">
        <f t="shared" si="0"/>
        <v>9.3457943925233638E-3</v>
      </c>
      <c r="I4" s="29">
        <f t="shared" si="0"/>
        <v>9.3457943925233638E-3</v>
      </c>
      <c r="J4" s="29">
        <f t="shared" si="0"/>
        <v>9.3457943925233638E-3</v>
      </c>
      <c r="K4" s="40">
        <f t="shared" si="0"/>
        <v>0</v>
      </c>
      <c r="L4" s="40">
        <f t="shared" si="0"/>
        <v>0</v>
      </c>
      <c r="M4" s="40">
        <f t="shared" si="0"/>
        <v>3.1152647975077881E-3</v>
      </c>
      <c r="N4" s="41">
        <f t="shared" si="0"/>
        <v>3.1152647975077881E-3</v>
      </c>
      <c r="O4" s="10"/>
      <c r="P4"/>
      <c r="Q4" s="10"/>
    </row>
    <row r="5" spans="1:17" ht="24.95" customHeight="1" x14ac:dyDescent="0.25">
      <c r="A5" s="95" t="s">
        <v>13</v>
      </c>
      <c r="B5" s="20" t="s">
        <v>29</v>
      </c>
      <c r="C5" s="28">
        <v>0</v>
      </c>
      <c r="D5" s="5">
        <v>3</v>
      </c>
      <c r="E5" s="5">
        <v>4</v>
      </c>
      <c r="F5" s="5">
        <v>0</v>
      </c>
      <c r="G5" s="5">
        <v>0</v>
      </c>
      <c r="H5" s="5">
        <v>0</v>
      </c>
      <c r="I5" s="5">
        <v>2</v>
      </c>
      <c r="J5" s="5">
        <v>0</v>
      </c>
      <c r="K5" s="5">
        <v>0</v>
      </c>
      <c r="L5" s="5">
        <v>0</v>
      </c>
      <c r="M5" s="5">
        <v>1</v>
      </c>
      <c r="N5" s="20">
        <v>0</v>
      </c>
      <c r="O5" s="10"/>
      <c r="P5"/>
      <c r="Q5" s="10"/>
    </row>
    <row r="6" spans="1:17" ht="24.95" customHeight="1" x14ac:dyDescent="0.25">
      <c r="A6" s="100"/>
      <c r="B6" s="20" t="s">
        <v>16</v>
      </c>
      <c r="C6" s="29">
        <f>C5/$K$19</f>
        <v>0</v>
      </c>
      <c r="D6" s="29">
        <f t="shared" ref="D6:N6" si="1">D5/$K$19</f>
        <v>5.0847457627118647E-2</v>
      </c>
      <c r="E6" s="29">
        <f t="shared" si="1"/>
        <v>6.7796610169491525E-2</v>
      </c>
      <c r="F6" s="29">
        <f t="shared" si="1"/>
        <v>0</v>
      </c>
      <c r="G6" s="40">
        <f t="shared" si="1"/>
        <v>0</v>
      </c>
      <c r="H6" s="40">
        <f t="shared" si="1"/>
        <v>0</v>
      </c>
      <c r="I6" s="29">
        <f t="shared" si="1"/>
        <v>3.3898305084745763E-2</v>
      </c>
      <c r="J6" s="29">
        <f t="shared" si="1"/>
        <v>0</v>
      </c>
      <c r="K6" s="29">
        <f t="shared" si="1"/>
        <v>0</v>
      </c>
      <c r="L6" s="29">
        <f t="shared" si="1"/>
        <v>0</v>
      </c>
      <c r="M6" s="29">
        <f t="shared" si="1"/>
        <v>1.6949152542372881E-2</v>
      </c>
      <c r="N6" s="30">
        <f t="shared" si="1"/>
        <v>0</v>
      </c>
      <c r="O6" s="10"/>
      <c r="P6"/>
      <c r="Q6" s="10"/>
    </row>
    <row r="7" spans="1:17" ht="24.95" customHeight="1" x14ac:dyDescent="0.25">
      <c r="A7" s="95" t="s">
        <v>14</v>
      </c>
      <c r="B7" s="20" t="s">
        <v>29</v>
      </c>
      <c r="C7" s="28">
        <v>0</v>
      </c>
      <c r="D7" s="5">
        <v>1</v>
      </c>
      <c r="E7" s="5">
        <v>8</v>
      </c>
      <c r="F7" s="5">
        <v>1</v>
      </c>
      <c r="G7" s="5">
        <v>0</v>
      </c>
      <c r="H7" s="5">
        <v>0</v>
      </c>
      <c r="I7" s="5">
        <v>0</v>
      </c>
      <c r="J7" s="5">
        <v>4</v>
      </c>
      <c r="K7" s="5">
        <v>3</v>
      </c>
      <c r="L7" s="5">
        <v>22</v>
      </c>
      <c r="M7" s="5">
        <v>6</v>
      </c>
      <c r="N7" s="20">
        <v>0</v>
      </c>
      <c r="O7" s="10"/>
      <c r="P7"/>
      <c r="Q7" s="10"/>
    </row>
    <row r="8" spans="1:17" ht="24.95" customHeight="1" thickBot="1" x14ac:dyDescent="0.3">
      <c r="A8" s="101"/>
      <c r="B8" s="33" t="s">
        <v>16</v>
      </c>
      <c r="C8" s="42">
        <f>C7/$K$21</f>
        <v>0</v>
      </c>
      <c r="D8" s="35">
        <f t="shared" ref="D8:N8" si="2">D7/$K$21</f>
        <v>8.3333333333333332E-3</v>
      </c>
      <c r="E8" s="35">
        <f t="shared" si="2"/>
        <v>6.6666666666666666E-2</v>
      </c>
      <c r="F8" s="35">
        <f t="shared" si="2"/>
        <v>8.3333333333333332E-3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35">
        <f t="shared" si="2"/>
        <v>3.3333333333333333E-2</v>
      </c>
      <c r="K8" s="35">
        <f t="shared" si="2"/>
        <v>2.5000000000000001E-2</v>
      </c>
      <c r="L8" s="35">
        <f t="shared" si="2"/>
        <v>0.18333333333333332</v>
      </c>
      <c r="M8" s="35">
        <f t="shared" si="2"/>
        <v>0.05</v>
      </c>
      <c r="N8" s="43">
        <f t="shared" si="2"/>
        <v>0</v>
      </c>
      <c r="O8" s="10"/>
      <c r="P8"/>
      <c r="Q8" s="10"/>
    </row>
    <row r="9" spans="1:17" ht="20.100000000000001" customHeight="1" x14ac:dyDescent="0.25">
      <c r="A9" s="120" t="s">
        <v>0</v>
      </c>
      <c r="B9" s="121"/>
      <c r="C9" s="58" t="s">
        <v>41</v>
      </c>
      <c r="D9" s="56" t="s">
        <v>42</v>
      </c>
      <c r="E9" s="56" t="s">
        <v>43</v>
      </c>
      <c r="F9" s="56" t="s">
        <v>44</v>
      </c>
      <c r="G9" s="56" t="s">
        <v>45</v>
      </c>
      <c r="H9" s="56" t="s">
        <v>46</v>
      </c>
      <c r="I9" s="56" t="s">
        <v>47</v>
      </c>
      <c r="J9" s="56" t="s">
        <v>51</v>
      </c>
      <c r="K9" s="56" t="s">
        <v>48</v>
      </c>
      <c r="L9" s="57" t="s">
        <v>49</v>
      </c>
      <c r="M9" s="3"/>
      <c r="N9" s="3"/>
      <c r="O9" s="3"/>
      <c r="P9"/>
    </row>
    <row r="10" spans="1:17" ht="24.95" customHeight="1" x14ac:dyDescent="0.25">
      <c r="A10" s="95" t="s">
        <v>12</v>
      </c>
      <c r="B10" s="20" t="s">
        <v>29</v>
      </c>
      <c r="C10" s="28">
        <v>3</v>
      </c>
      <c r="D10" s="5">
        <v>3</v>
      </c>
      <c r="E10" s="5">
        <v>6</v>
      </c>
      <c r="F10" s="5">
        <v>0</v>
      </c>
      <c r="G10" s="5">
        <v>1</v>
      </c>
      <c r="H10" s="5">
        <v>1</v>
      </c>
      <c r="I10" s="5">
        <v>0</v>
      </c>
      <c r="J10" s="5">
        <v>0</v>
      </c>
      <c r="K10" s="5">
        <v>0</v>
      </c>
      <c r="L10" s="20">
        <v>0</v>
      </c>
      <c r="M10" s="39"/>
      <c r="N10" s="39"/>
      <c r="O10" s="3"/>
      <c r="P10"/>
    </row>
    <row r="11" spans="1:17" ht="24.95" customHeight="1" x14ac:dyDescent="0.25">
      <c r="A11" s="100"/>
      <c r="B11" s="20" t="s">
        <v>16</v>
      </c>
      <c r="C11" s="40">
        <f>C10/$K$17</f>
        <v>9.3457943925233638E-3</v>
      </c>
      <c r="D11" s="40">
        <f t="shared" ref="D11:L11" si="3">D10/$K$17</f>
        <v>9.3457943925233638E-3</v>
      </c>
      <c r="E11" s="40">
        <f t="shared" si="3"/>
        <v>1.8691588785046728E-2</v>
      </c>
      <c r="F11" s="40">
        <f t="shared" si="3"/>
        <v>0</v>
      </c>
      <c r="G11" s="40">
        <f t="shared" si="3"/>
        <v>3.1152647975077881E-3</v>
      </c>
      <c r="H11" s="40">
        <f t="shared" si="3"/>
        <v>3.1152647975077881E-3</v>
      </c>
      <c r="I11" s="40">
        <f t="shared" si="3"/>
        <v>0</v>
      </c>
      <c r="J11" s="40">
        <f t="shared" si="3"/>
        <v>0</v>
      </c>
      <c r="K11" s="40">
        <f t="shared" si="3"/>
        <v>0</v>
      </c>
      <c r="L11" s="41">
        <f t="shared" si="3"/>
        <v>0</v>
      </c>
      <c r="M11" s="39"/>
      <c r="N11" s="39"/>
      <c r="O11" s="3"/>
      <c r="P11"/>
    </row>
    <row r="12" spans="1:17" ht="24.95" customHeight="1" x14ac:dyDescent="0.25">
      <c r="A12" s="95" t="s">
        <v>13</v>
      </c>
      <c r="B12" s="20" t="s">
        <v>29</v>
      </c>
      <c r="C12" s="28">
        <v>0</v>
      </c>
      <c r="D12" s="5">
        <v>43</v>
      </c>
      <c r="E12" s="5">
        <v>5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0">
        <v>0</v>
      </c>
      <c r="M12" s="39"/>
      <c r="N12" s="39"/>
      <c r="O12" s="3"/>
      <c r="P12"/>
    </row>
    <row r="13" spans="1:17" ht="24.95" customHeight="1" x14ac:dyDescent="0.25">
      <c r="A13" s="100"/>
      <c r="B13" s="20" t="s">
        <v>16</v>
      </c>
      <c r="C13" s="29">
        <f>C12/$K$19</f>
        <v>0</v>
      </c>
      <c r="D13" s="29">
        <f t="shared" ref="D13:L13" si="4">D12/$K$19</f>
        <v>0.72881355932203384</v>
      </c>
      <c r="E13" s="29">
        <f t="shared" si="4"/>
        <v>8.4745762711864403E-2</v>
      </c>
      <c r="F13" s="29">
        <f t="shared" si="4"/>
        <v>1.6949152542372881E-2</v>
      </c>
      <c r="G13" s="29">
        <f t="shared" si="4"/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1">
        <f t="shared" si="4"/>
        <v>0</v>
      </c>
      <c r="M13" s="39"/>
      <c r="N13" s="39"/>
      <c r="O13" s="3"/>
      <c r="P13"/>
    </row>
    <row r="14" spans="1:17" ht="24.95" customHeight="1" x14ac:dyDescent="0.25">
      <c r="A14" s="95" t="s">
        <v>14</v>
      </c>
      <c r="B14" s="20" t="s">
        <v>29</v>
      </c>
      <c r="C14" s="28">
        <v>2</v>
      </c>
      <c r="D14" s="5">
        <v>67</v>
      </c>
      <c r="E14" s="5">
        <v>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0">
        <v>0</v>
      </c>
      <c r="M14" s="39"/>
      <c r="N14" s="39"/>
      <c r="O14" s="3"/>
      <c r="P14"/>
    </row>
    <row r="15" spans="1:17" ht="24.95" customHeight="1" thickBot="1" x14ac:dyDescent="0.3">
      <c r="A15" s="101"/>
      <c r="B15" s="33" t="s">
        <v>16</v>
      </c>
      <c r="C15" s="35">
        <f>C14/$K$21</f>
        <v>1.6666666666666666E-2</v>
      </c>
      <c r="D15" s="35">
        <f t="shared" ref="D15:L15" si="5">D14/$K$21</f>
        <v>0.55833333333333335</v>
      </c>
      <c r="E15" s="35">
        <f t="shared" si="5"/>
        <v>0.05</v>
      </c>
      <c r="F15" s="35">
        <f t="shared" si="5"/>
        <v>0</v>
      </c>
      <c r="G15" s="42">
        <f t="shared" si="5"/>
        <v>0</v>
      </c>
      <c r="H15" s="42">
        <f t="shared" si="5"/>
        <v>0</v>
      </c>
      <c r="I15" s="42">
        <f t="shared" si="5"/>
        <v>0</v>
      </c>
      <c r="J15" s="42">
        <f t="shared" si="5"/>
        <v>0</v>
      </c>
      <c r="K15" s="42">
        <f t="shared" si="5"/>
        <v>0</v>
      </c>
      <c r="L15" s="43">
        <f t="shared" si="5"/>
        <v>0</v>
      </c>
      <c r="M15" s="39"/>
      <c r="N15" s="39"/>
      <c r="O15" s="3"/>
      <c r="P15"/>
    </row>
    <row r="16" spans="1:17" ht="78.75" x14ac:dyDescent="0.25">
      <c r="A16" s="108" t="s">
        <v>0</v>
      </c>
      <c r="B16" s="122"/>
      <c r="C16" s="66" t="s">
        <v>52</v>
      </c>
      <c r="D16" s="67" t="s">
        <v>53</v>
      </c>
      <c r="E16" s="68" t="s">
        <v>54</v>
      </c>
      <c r="F16" s="68" t="s">
        <v>55</v>
      </c>
      <c r="G16" s="68" t="s">
        <v>56</v>
      </c>
      <c r="H16" s="68" t="s">
        <v>57</v>
      </c>
      <c r="I16" s="68" t="s">
        <v>58</v>
      </c>
      <c r="J16" s="68" t="s">
        <v>59</v>
      </c>
      <c r="K16" s="69" t="s">
        <v>99</v>
      </c>
      <c r="L16" s="3"/>
      <c r="M16" s="3"/>
      <c r="N16" s="3"/>
      <c r="O16" s="3"/>
      <c r="P16"/>
    </row>
    <row r="17" spans="1:16" ht="24.95" customHeight="1" x14ac:dyDescent="0.25">
      <c r="A17" s="95" t="s">
        <v>12</v>
      </c>
      <c r="B17" s="20" t="s">
        <v>29</v>
      </c>
      <c r="C17" s="28">
        <v>0</v>
      </c>
      <c r="D17" s="5">
        <v>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0">
        <f>SUM(C3:N3)+SUM(C10:L10)+SUM(C17:J17)</f>
        <v>321</v>
      </c>
      <c r="L17" s="39"/>
      <c r="M17" s="39"/>
      <c r="N17" s="39"/>
      <c r="O17" s="3"/>
      <c r="P17"/>
    </row>
    <row r="18" spans="1:16" ht="24.95" customHeight="1" x14ac:dyDescent="0.25">
      <c r="A18" s="100"/>
      <c r="B18" s="20" t="s">
        <v>16</v>
      </c>
      <c r="C18" s="40">
        <f>C17/$K$17</f>
        <v>0</v>
      </c>
      <c r="D18" s="40">
        <f t="shared" ref="D18:J18" si="6">D17/$K$17</f>
        <v>1.2461059190031152E-2</v>
      </c>
      <c r="E18" s="40">
        <f t="shared" si="6"/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19">
        <f>SUM(C4:N4)+SUM(C11:L11)+SUM(C18:J18)</f>
        <v>0.99999999999999989</v>
      </c>
      <c r="L18" s="39"/>
      <c r="M18" s="39"/>
      <c r="N18" s="39"/>
      <c r="O18" s="3"/>
      <c r="P18"/>
    </row>
    <row r="19" spans="1:16" ht="24.95" customHeight="1" x14ac:dyDescent="0.25">
      <c r="A19" s="95" t="s">
        <v>13</v>
      </c>
      <c r="B19" s="20" t="s">
        <v>29</v>
      </c>
      <c r="C19" s="28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0">
        <f t="shared" ref="K19:K22" si="7">SUM(C5:N5)+SUM(C12:L12)+SUM(C19:J19)</f>
        <v>59</v>
      </c>
      <c r="L19" s="39"/>
      <c r="M19" s="39"/>
      <c r="N19" s="39"/>
      <c r="O19" s="3"/>
      <c r="P19"/>
    </row>
    <row r="20" spans="1:16" ht="24.95" customHeight="1" x14ac:dyDescent="0.25">
      <c r="A20" s="100"/>
      <c r="B20" s="20" t="s">
        <v>16</v>
      </c>
      <c r="C20" s="40">
        <f>C19/$K$19</f>
        <v>0</v>
      </c>
      <c r="D20" s="29">
        <f t="shared" ref="D20:J20" si="8">D19/$K$19</f>
        <v>0</v>
      </c>
      <c r="E20" s="40">
        <f t="shared" si="8"/>
        <v>0</v>
      </c>
      <c r="F20" s="40">
        <f t="shared" si="8"/>
        <v>0</v>
      </c>
      <c r="G20" s="40">
        <f t="shared" si="8"/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19">
        <f t="shared" si="7"/>
        <v>0.99999999999999989</v>
      </c>
      <c r="L20" s="39"/>
      <c r="M20" s="39"/>
      <c r="N20" s="39"/>
      <c r="O20" s="3"/>
      <c r="P20"/>
    </row>
    <row r="21" spans="1:16" ht="24.95" customHeight="1" x14ac:dyDescent="0.25">
      <c r="A21" s="95" t="s">
        <v>14</v>
      </c>
      <c r="B21" s="20" t="s">
        <v>29</v>
      </c>
      <c r="C21" s="28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0">
        <f t="shared" si="7"/>
        <v>120</v>
      </c>
      <c r="L21" s="39"/>
      <c r="M21" s="39"/>
      <c r="N21" s="39"/>
      <c r="O21" s="3"/>
      <c r="P21"/>
    </row>
    <row r="22" spans="1:16" ht="24.95" customHeight="1" thickBot="1" x14ac:dyDescent="0.3">
      <c r="A22" s="101"/>
      <c r="B22" s="33" t="s">
        <v>16</v>
      </c>
      <c r="C22" s="42">
        <f>C21/$K$21</f>
        <v>0</v>
      </c>
      <c r="D22" s="42">
        <f t="shared" ref="D22:J22" si="9">D21/$K$21</f>
        <v>0</v>
      </c>
      <c r="E22" s="42">
        <f t="shared" si="9"/>
        <v>0</v>
      </c>
      <c r="F22" s="42">
        <f t="shared" si="9"/>
        <v>0</v>
      </c>
      <c r="G22" s="42">
        <f t="shared" si="9"/>
        <v>0</v>
      </c>
      <c r="H22" s="42">
        <f t="shared" si="9"/>
        <v>0</v>
      </c>
      <c r="I22" s="42">
        <f t="shared" si="9"/>
        <v>0</v>
      </c>
      <c r="J22" s="42">
        <f t="shared" si="9"/>
        <v>0</v>
      </c>
      <c r="K22" s="25">
        <f t="shared" si="7"/>
        <v>1</v>
      </c>
      <c r="L22" s="39"/>
      <c r="M22" s="39"/>
      <c r="N22" s="39"/>
      <c r="O22" s="3"/>
      <c r="P22"/>
    </row>
    <row r="23" spans="1:16" ht="16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9"/>
      <c r="M23" s="39"/>
      <c r="N23" s="39"/>
      <c r="O23" s="3"/>
      <c r="P23"/>
    </row>
    <row r="24" spans="1:16" ht="16.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/>
    </row>
  </sheetData>
  <mergeCells count="13">
    <mergeCell ref="A1:E1"/>
    <mergeCell ref="A17:A18"/>
    <mergeCell ref="A19:A20"/>
    <mergeCell ref="A21:A22"/>
    <mergeCell ref="A2:B2"/>
    <mergeCell ref="A9:B9"/>
    <mergeCell ref="A16:B16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80" zoomScaleNormal="80" workbookViewId="0">
      <selection activeCell="P12" sqref="P12"/>
    </sheetView>
  </sheetViews>
  <sheetFormatPr defaultRowHeight="15.75" x14ac:dyDescent="0.25"/>
  <cols>
    <col min="1" max="2" width="10.625" style="1" customWidth="1"/>
    <col min="3" max="15" width="9" style="1"/>
    <col min="16" max="16" width="29.125" style="1" customWidth="1"/>
    <col min="17" max="16384" width="9" style="1"/>
  </cols>
  <sheetData>
    <row r="1" spans="1:19" ht="21.75" thickBot="1" x14ac:dyDescent="0.3">
      <c r="A1" s="103" t="s">
        <v>112</v>
      </c>
      <c r="B1" s="103"/>
      <c r="C1" s="103"/>
      <c r="D1" s="103"/>
      <c r="E1" s="103"/>
    </row>
    <row r="2" spans="1:19" ht="63" x14ac:dyDescent="0.25">
      <c r="A2" s="54" t="s">
        <v>0</v>
      </c>
      <c r="B2" s="57"/>
      <c r="C2" s="70" t="s">
        <v>114</v>
      </c>
      <c r="D2" s="55" t="s">
        <v>115</v>
      </c>
      <c r="E2" s="55" t="s">
        <v>116</v>
      </c>
      <c r="F2" s="55" t="s">
        <v>60</v>
      </c>
      <c r="G2" s="55" t="s">
        <v>61</v>
      </c>
      <c r="H2" s="55" t="s">
        <v>62</v>
      </c>
      <c r="I2" s="55" t="s">
        <v>63</v>
      </c>
      <c r="J2" s="55" t="s">
        <v>117</v>
      </c>
      <c r="K2" s="55" t="s">
        <v>118</v>
      </c>
      <c r="L2" s="71" t="s">
        <v>119</v>
      </c>
      <c r="P2"/>
      <c r="Q2"/>
      <c r="R2"/>
      <c r="S2"/>
    </row>
    <row r="3" spans="1:19" ht="24.95" customHeight="1" x14ac:dyDescent="0.25">
      <c r="A3" s="104" t="s">
        <v>12</v>
      </c>
      <c r="B3" s="20" t="s">
        <v>15</v>
      </c>
      <c r="C3" s="28">
        <v>16</v>
      </c>
      <c r="D3" s="5">
        <v>44</v>
      </c>
      <c r="E3" s="5">
        <v>36</v>
      </c>
      <c r="F3" s="5">
        <v>33</v>
      </c>
      <c r="G3" s="5">
        <v>54</v>
      </c>
      <c r="H3" s="5">
        <v>36</v>
      </c>
      <c r="I3" s="5">
        <v>21</v>
      </c>
      <c r="J3" s="5">
        <v>21</v>
      </c>
      <c r="K3" s="5">
        <v>21</v>
      </c>
      <c r="L3" s="20">
        <v>10</v>
      </c>
      <c r="P3"/>
      <c r="Q3"/>
      <c r="R3"/>
      <c r="S3"/>
    </row>
    <row r="4" spans="1:19" ht="24.95" customHeight="1" x14ac:dyDescent="0.25">
      <c r="A4" s="104"/>
      <c r="B4" s="20" t="s">
        <v>16</v>
      </c>
      <c r="C4" s="29">
        <f t="shared" ref="C4:L4" si="0">C3/$M$10</f>
        <v>4.9844236760124609E-2</v>
      </c>
      <c r="D4" s="29">
        <f t="shared" si="0"/>
        <v>0.13707165109034267</v>
      </c>
      <c r="E4" s="29">
        <f t="shared" si="0"/>
        <v>0.11214953271028037</v>
      </c>
      <c r="F4" s="29">
        <f t="shared" si="0"/>
        <v>0.10280373831775701</v>
      </c>
      <c r="G4" s="29">
        <f t="shared" si="0"/>
        <v>0.16822429906542055</v>
      </c>
      <c r="H4" s="29">
        <f t="shared" si="0"/>
        <v>0.11214953271028037</v>
      </c>
      <c r="I4" s="29">
        <f t="shared" si="0"/>
        <v>6.5420560747663545E-2</v>
      </c>
      <c r="J4" s="29">
        <f t="shared" si="0"/>
        <v>6.5420560747663545E-2</v>
      </c>
      <c r="K4" s="29">
        <f t="shared" si="0"/>
        <v>6.5420560747663545E-2</v>
      </c>
      <c r="L4" s="30">
        <f t="shared" si="0"/>
        <v>3.1152647975077882E-2</v>
      </c>
      <c r="P4"/>
      <c r="Q4"/>
      <c r="R4"/>
      <c r="S4"/>
    </row>
    <row r="5" spans="1:19" ht="24.95" customHeight="1" x14ac:dyDescent="0.25">
      <c r="A5" s="104" t="s">
        <v>13</v>
      </c>
      <c r="B5" s="20" t="s">
        <v>15</v>
      </c>
      <c r="C5" s="28">
        <v>2</v>
      </c>
      <c r="D5" s="5">
        <v>5</v>
      </c>
      <c r="E5" s="5">
        <v>4</v>
      </c>
      <c r="F5" s="5">
        <v>5</v>
      </c>
      <c r="G5" s="5">
        <v>11</v>
      </c>
      <c r="H5" s="5">
        <v>10</v>
      </c>
      <c r="I5" s="5">
        <v>3</v>
      </c>
      <c r="J5" s="5">
        <v>5</v>
      </c>
      <c r="K5" s="5">
        <v>2</v>
      </c>
      <c r="L5" s="20">
        <v>1</v>
      </c>
      <c r="P5"/>
      <c r="Q5"/>
      <c r="R5"/>
      <c r="S5"/>
    </row>
    <row r="6" spans="1:19" ht="24.95" customHeight="1" x14ac:dyDescent="0.25">
      <c r="A6" s="104"/>
      <c r="B6" s="20" t="s">
        <v>16</v>
      </c>
      <c r="C6" s="31">
        <f t="shared" ref="C6:L6" si="1">C5/$M$12</f>
        <v>3.3898305084745763E-2</v>
      </c>
      <c r="D6" s="31">
        <f t="shared" si="1"/>
        <v>8.4745762711864403E-2</v>
      </c>
      <c r="E6" s="29">
        <f t="shared" si="1"/>
        <v>6.7796610169491525E-2</v>
      </c>
      <c r="F6" s="29">
        <f t="shared" si="1"/>
        <v>8.4745762711864403E-2</v>
      </c>
      <c r="G6" s="29">
        <f t="shared" si="1"/>
        <v>0.1864406779661017</v>
      </c>
      <c r="H6" s="29">
        <f t="shared" si="1"/>
        <v>0.16949152542372881</v>
      </c>
      <c r="I6" s="29">
        <f t="shared" si="1"/>
        <v>5.0847457627118647E-2</v>
      </c>
      <c r="J6" s="29">
        <f t="shared" si="1"/>
        <v>8.4745762711864403E-2</v>
      </c>
      <c r="K6" s="29">
        <f t="shared" si="1"/>
        <v>3.3898305084745763E-2</v>
      </c>
      <c r="L6" s="32">
        <f t="shared" si="1"/>
        <v>1.6949152542372881E-2</v>
      </c>
      <c r="P6"/>
      <c r="Q6"/>
      <c r="R6"/>
      <c r="S6"/>
    </row>
    <row r="7" spans="1:19" ht="24.95" customHeight="1" x14ac:dyDescent="0.25">
      <c r="A7" s="104" t="s">
        <v>14</v>
      </c>
      <c r="B7" s="20" t="s">
        <v>15</v>
      </c>
      <c r="C7" s="28">
        <v>1</v>
      </c>
      <c r="D7" s="5">
        <v>0</v>
      </c>
      <c r="E7" s="5">
        <v>0</v>
      </c>
      <c r="F7" s="5">
        <v>0</v>
      </c>
      <c r="G7" s="5">
        <v>10</v>
      </c>
      <c r="H7" s="5">
        <v>10</v>
      </c>
      <c r="I7" s="5">
        <v>4</v>
      </c>
      <c r="J7" s="5">
        <v>10</v>
      </c>
      <c r="K7" s="5">
        <v>0</v>
      </c>
      <c r="L7" s="20">
        <v>4</v>
      </c>
      <c r="P7"/>
      <c r="Q7"/>
      <c r="R7"/>
      <c r="S7"/>
    </row>
    <row r="8" spans="1:19" ht="24.95" customHeight="1" thickBot="1" x14ac:dyDescent="0.3">
      <c r="A8" s="105"/>
      <c r="B8" s="33" t="s">
        <v>16</v>
      </c>
      <c r="C8" s="34">
        <f t="shared" ref="C8:L8" si="2">C7/$M$14</f>
        <v>8.3333333333333332E-3</v>
      </c>
      <c r="D8" s="35">
        <f t="shared" si="2"/>
        <v>0</v>
      </c>
      <c r="E8" s="35">
        <f t="shared" si="2"/>
        <v>0</v>
      </c>
      <c r="F8" s="34">
        <f t="shared" si="2"/>
        <v>0</v>
      </c>
      <c r="G8" s="35">
        <f t="shared" si="2"/>
        <v>8.3333333333333329E-2</v>
      </c>
      <c r="H8" s="35">
        <f t="shared" si="2"/>
        <v>8.3333333333333329E-2</v>
      </c>
      <c r="I8" s="35">
        <f t="shared" si="2"/>
        <v>3.3333333333333333E-2</v>
      </c>
      <c r="J8" s="35">
        <f t="shared" si="2"/>
        <v>8.3333333333333329E-2</v>
      </c>
      <c r="K8" s="35">
        <f t="shared" si="2"/>
        <v>0</v>
      </c>
      <c r="L8" s="36">
        <f t="shared" si="2"/>
        <v>3.3333333333333333E-2</v>
      </c>
      <c r="P8"/>
      <c r="Q8"/>
      <c r="R8"/>
      <c r="S8"/>
    </row>
    <row r="9" spans="1:19" ht="63" x14ac:dyDescent="0.25">
      <c r="A9" s="72" t="s">
        <v>0</v>
      </c>
      <c r="B9" s="69"/>
      <c r="C9" s="66" t="s">
        <v>120</v>
      </c>
      <c r="D9" s="67" t="s">
        <v>121</v>
      </c>
      <c r="E9" s="67" t="s">
        <v>122</v>
      </c>
      <c r="F9" s="67" t="s">
        <v>123</v>
      </c>
      <c r="G9" s="67" t="s">
        <v>124</v>
      </c>
      <c r="H9" s="67" t="s">
        <v>125</v>
      </c>
      <c r="I9" s="67" t="s">
        <v>126</v>
      </c>
      <c r="J9" s="67" t="s">
        <v>127</v>
      </c>
      <c r="K9" s="67" t="s">
        <v>180</v>
      </c>
      <c r="L9" s="67" t="s">
        <v>105</v>
      </c>
      <c r="M9" s="69" t="s">
        <v>106</v>
      </c>
      <c r="P9"/>
      <c r="Q9"/>
      <c r="R9"/>
      <c r="S9"/>
    </row>
    <row r="10" spans="1:19" ht="24.95" customHeight="1" x14ac:dyDescent="0.25">
      <c r="A10" s="104" t="s">
        <v>12</v>
      </c>
      <c r="B10" s="20" t="s">
        <v>15</v>
      </c>
      <c r="C10" s="28">
        <v>11</v>
      </c>
      <c r="D10" s="5">
        <v>8</v>
      </c>
      <c r="E10" s="5">
        <v>4</v>
      </c>
      <c r="F10" s="5">
        <v>1</v>
      </c>
      <c r="G10" s="5">
        <v>1</v>
      </c>
      <c r="H10" s="5">
        <v>0</v>
      </c>
      <c r="I10" s="5">
        <v>2</v>
      </c>
      <c r="J10" s="5">
        <v>0</v>
      </c>
      <c r="K10" s="5">
        <v>0</v>
      </c>
      <c r="L10" s="5">
        <v>2</v>
      </c>
      <c r="M10" s="20">
        <f t="shared" ref="M10:M15" si="3">SUM(C3:L3)+SUM(C10:L10)</f>
        <v>321</v>
      </c>
      <c r="N10" s="10"/>
      <c r="P10"/>
      <c r="Q10"/>
      <c r="R10"/>
      <c r="S10"/>
    </row>
    <row r="11" spans="1:19" ht="24.95" customHeight="1" x14ac:dyDescent="0.25">
      <c r="A11" s="104"/>
      <c r="B11" s="20" t="s">
        <v>16</v>
      </c>
      <c r="C11" s="29">
        <f t="shared" ref="C11:L11" si="4">C10/$M$10</f>
        <v>3.4267912772585667E-2</v>
      </c>
      <c r="D11" s="29">
        <f t="shared" si="4"/>
        <v>2.4922118380062305E-2</v>
      </c>
      <c r="E11" s="29">
        <f t="shared" si="4"/>
        <v>1.2461059190031152E-2</v>
      </c>
      <c r="F11" s="29">
        <f t="shared" si="4"/>
        <v>3.1152647975077881E-3</v>
      </c>
      <c r="G11" s="29">
        <f t="shared" si="4"/>
        <v>3.1152647975077881E-3</v>
      </c>
      <c r="H11" s="31">
        <f t="shared" si="4"/>
        <v>0</v>
      </c>
      <c r="I11" s="31">
        <f t="shared" si="4"/>
        <v>6.2305295950155761E-3</v>
      </c>
      <c r="J11" s="29">
        <f t="shared" si="4"/>
        <v>0</v>
      </c>
      <c r="K11" s="29">
        <f t="shared" si="4"/>
        <v>0</v>
      </c>
      <c r="L11" s="29">
        <f t="shared" si="4"/>
        <v>6.2305295950155761E-3</v>
      </c>
      <c r="M11" s="37">
        <f t="shared" si="3"/>
        <v>1</v>
      </c>
      <c r="N11" s="10"/>
      <c r="P11"/>
      <c r="Q11"/>
      <c r="R11"/>
      <c r="S11"/>
    </row>
    <row r="12" spans="1:19" ht="24.95" customHeight="1" x14ac:dyDescent="0.25">
      <c r="A12" s="104" t="s">
        <v>13</v>
      </c>
      <c r="B12" s="20" t="s">
        <v>15</v>
      </c>
      <c r="C12" s="28">
        <v>3</v>
      </c>
      <c r="D12" s="5">
        <v>1</v>
      </c>
      <c r="E12" s="5">
        <v>1</v>
      </c>
      <c r="F12" s="5">
        <v>1</v>
      </c>
      <c r="G12" s="5">
        <v>1</v>
      </c>
      <c r="H12" s="5">
        <v>2</v>
      </c>
      <c r="I12" s="5">
        <v>1</v>
      </c>
      <c r="J12" s="5">
        <v>0</v>
      </c>
      <c r="K12" s="5">
        <v>0</v>
      </c>
      <c r="L12" s="5">
        <v>1</v>
      </c>
      <c r="M12" s="20">
        <f t="shared" si="3"/>
        <v>59</v>
      </c>
      <c r="N12" s="10"/>
      <c r="P12"/>
      <c r="Q12"/>
      <c r="R12"/>
      <c r="S12"/>
    </row>
    <row r="13" spans="1:19" ht="24.95" customHeight="1" x14ac:dyDescent="0.25">
      <c r="A13" s="104"/>
      <c r="B13" s="20" t="s">
        <v>16</v>
      </c>
      <c r="C13" s="29">
        <f t="shared" ref="C13:L13" si="5">C12/$M$12</f>
        <v>5.0847457627118647E-2</v>
      </c>
      <c r="D13" s="31">
        <f t="shared" si="5"/>
        <v>1.6949152542372881E-2</v>
      </c>
      <c r="E13" s="29">
        <f t="shared" si="5"/>
        <v>1.6949152542372881E-2</v>
      </c>
      <c r="F13" s="31">
        <f t="shared" si="5"/>
        <v>1.6949152542372881E-2</v>
      </c>
      <c r="G13" s="31">
        <f t="shared" si="5"/>
        <v>1.6949152542372881E-2</v>
      </c>
      <c r="H13" s="31">
        <f t="shared" si="5"/>
        <v>3.3898305084745763E-2</v>
      </c>
      <c r="I13" s="31">
        <f t="shared" si="5"/>
        <v>1.6949152542372881E-2</v>
      </c>
      <c r="J13" s="29">
        <f t="shared" si="5"/>
        <v>0</v>
      </c>
      <c r="K13" s="29">
        <f t="shared" si="5"/>
        <v>0</v>
      </c>
      <c r="L13" s="29">
        <f t="shared" si="5"/>
        <v>1.6949152542372881E-2</v>
      </c>
      <c r="M13" s="37">
        <f t="shared" si="3"/>
        <v>1</v>
      </c>
      <c r="N13" s="10"/>
      <c r="P13"/>
      <c r="Q13"/>
      <c r="R13"/>
      <c r="S13"/>
    </row>
    <row r="14" spans="1:19" ht="24.95" customHeight="1" x14ac:dyDescent="0.25">
      <c r="A14" s="104" t="s">
        <v>14</v>
      </c>
      <c r="B14" s="20" t="s">
        <v>15</v>
      </c>
      <c r="C14" s="28">
        <v>11</v>
      </c>
      <c r="D14" s="5">
        <v>4</v>
      </c>
      <c r="E14" s="5">
        <v>7</v>
      </c>
      <c r="F14" s="5">
        <v>17</v>
      </c>
      <c r="G14" s="5">
        <v>4</v>
      </c>
      <c r="H14" s="5">
        <v>33</v>
      </c>
      <c r="I14" s="5">
        <v>4</v>
      </c>
      <c r="J14" s="5">
        <v>1</v>
      </c>
      <c r="K14" s="5">
        <v>0</v>
      </c>
      <c r="L14" s="5">
        <v>0</v>
      </c>
      <c r="M14" s="20">
        <f t="shared" si="3"/>
        <v>120</v>
      </c>
      <c r="N14" s="10"/>
      <c r="P14"/>
      <c r="Q14"/>
      <c r="R14"/>
      <c r="S14"/>
    </row>
    <row r="15" spans="1:19" ht="24.95" customHeight="1" thickBot="1" x14ac:dyDescent="0.3">
      <c r="A15" s="105"/>
      <c r="B15" s="33" t="s">
        <v>16</v>
      </c>
      <c r="C15" s="35">
        <f t="shared" ref="C15:L15" si="6">C14/$M$14</f>
        <v>9.166666666666666E-2</v>
      </c>
      <c r="D15" s="35">
        <f t="shared" si="6"/>
        <v>3.3333333333333333E-2</v>
      </c>
      <c r="E15" s="35">
        <f t="shared" si="6"/>
        <v>5.8333333333333334E-2</v>
      </c>
      <c r="F15" s="35">
        <f t="shared" si="6"/>
        <v>0.14166666666666666</v>
      </c>
      <c r="G15" s="34">
        <f t="shared" si="6"/>
        <v>3.3333333333333333E-2</v>
      </c>
      <c r="H15" s="34">
        <f t="shared" si="6"/>
        <v>0.27500000000000002</v>
      </c>
      <c r="I15" s="34">
        <f t="shared" si="6"/>
        <v>3.3333333333333333E-2</v>
      </c>
      <c r="J15" s="35">
        <f t="shared" si="6"/>
        <v>8.3333333333333332E-3</v>
      </c>
      <c r="K15" s="35">
        <f t="shared" si="6"/>
        <v>0</v>
      </c>
      <c r="L15" s="35">
        <f t="shared" si="6"/>
        <v>0</v>
      </c>
      <c r="M15" s="38">
        <f t="shared" si="3"/>
        <v>0.99999999999999989</v>
      </c>
      <c r="N15" s="10"/>
      <c r="P15"/>
      <c r="Q15"/>
      <c r="R15"/>
      <c r="S15"/>
    </row>
    <row r="16" spans="1:19" ht="16.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/>
      <c r="Q16"/>
      <c r="R16"/>
      <c r="S16"/>
    </row>
    <row r="17" spans="1:19" ht="16.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/>
      <c r="Q17"/>
      <c r="R17"/>
      <c r="S17"/>
    </row>
    <row r="18" spans="1:19" ht="16.5" x14ac:dyDescent="0.25">
      <c r="P18"/>
      <c r="Q18"/>
      <c r="R18"/>
      <c r="S18"/>
    </row>
    <row r="19" spans="1:19" ht="16.5" x14ac:dyDescent="0.25">
      <c r="P19"/>
      <c r="Q19"/>
      <c r="R19"/>
      <c r="S19"/>
    </row>
    <row r="20" spans="1:19" ht="16.5" x14ac:dyDescent="0.25">
      <c r="P20"/>
      <c r="Q20"/>
      <c r="R20"/>
      <c r="S20"/>
    </row>
    <row r="21" spans="1:19" ht="16.5" x14ac:dyDescent="0.25">
      <c r="P21"/>
      <c r="Q21"/>
      <c r="R21"/>
      <c r="S21"/>
    </row>
    <row r="22" spans="1:19" ht="16.5" x14ac:dyDescent="0.25">
      <c r="P22"/>
      <c r="Q22"/>
      <c r="R22"/>
      <c r="S22"/>
    </row>
    <row r="23" spans="1:19" ht="16.5" x14ac:dyDescent="0.25">
      <c r="P23"/>
      <c r="Q23"/>
      <c r="R23"/>
      <c r="S23"/>
    </row>
    <row r="24" spans="1:19" ht="16.5" x14ac:dyDescent="0.25">
      <c r="P24"/>
      <c r="Q24"/>
      <c r="R24"/>
      <c r="S24"/>
    </row>
    <row r="25" spans="1:19" ht="16.5" x14ac:dyDescent="0.25">
      <c r="P25"/>
      <c r="Q25"/>
      <c r="R25"/>
      <c r="S25"/>
    </row>
    <row r="26" spans="1:19" ht="16.5" x14ac:dyDescent="0.25">
      <c r="P26"/>
      <c r="Q26"/>
      <c r="R26"/>
      <c r="S26"/>
    </row>
    <row r="27" spans="1:19" ht="16.5" x14ac:dyDescent="0.25">
      <c r="P27"/>
      <c r="Q27"/>
      <c r="R27"/>
      <c r="S27"/>
    </row>
    <row r="28" spans="1:19" ht="16.5" x14ac:dyDescent="0.25">
      <c r="P28"/>
      <c r="Q28"/>
      <c r="R28"/>
      <c r="S28"/>
    </row>
    <row r="29" spans="1:19" ht="16.5" x14ac:dyDescent="0.25">
      <c r="P29"/>
      <c r="Q29"/>
      <c r="R29"/>
      <c r="S29"/>
    </row>
    <row r="30" spans="1:19" ht="16.5" x14ac:dyDescent="0.25">
      <c r="P30"/>
      <c r="Q30"/>
      <c r="R30"/>
      <c r="S30"/>
    </row>
    <row r="31" spans="1:19" ht="16.5" x14ac:dyDescent="0.25">
      <c r="P31"/>
      <c r="Q31"/>
      <c r="R31"/>
      <c r="S31"/>
    </row>
    <row r="32" spans="1:19" ht="16.5" x14ac:dyDescent="0.25">
      <c r="P32"/>
      <c r="Q32"/>
      <c r="R32"/>
      <c r="S32"/>
    </row>
    <row r="33" spans="16:19" ht="16.5" x14ac:dyDescent="0.25">
      <c r="P33"/>
      <c r="Q33"/>
      <c r="R33"/>
      <c r="S33"/>
    </row>
    <row r="34" spans="16:19" ht="16.5" x14ac:dyDescent="0.25">
      <c r="P34"/>
      <c r="Q34"/>
      <c r="R34"/>
      <c r="S34"/>
    </row>
    <row r="35" spans="16:19" ht="16.5" x14ac:dyDescent="0.25">
      <c r="P35"/>
      <c r="Q35"/>
      <c r="R35"/>
      <c r="S35"/>
    </row>
    <row r="36" spans="16:19" ht="16.5" x14ac:dyDescent="0.25">
      <c r="P36"/>
      <c r="Q36"/>
      <c r="R36"/>
      <c r="S36"/>
    </row>
  </sheetData>
  <mergeCells count="7">
    <mergeCell ref="A1:E1"/>
    <mergeCell ref="A14:A15"/>
    <mergeCell ref="A3:A4"/>
    <mergeCell ref="A5:A6"/>
    <mergeCell ref="A7:A8"/>
    <mergeCell ref="A10:A11"/>
    <mergeCell ref="A12:A1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60" zoomScaleNormal="60" workbookViewId="0">
      <selection activeCell="O16" sqref="O16:O26"/>
    </sheetView>
  </sheetViews>
  <sheetFormatPr defaultRowHeight="15.75" x14ac:dyDescent="0.25"/>
  <cols>
    <col min="1" max="2" width="10.625" style="1" customWidth="1"/>
    <col min="3" max="12" width="15.625" style="1" customWidth="1"/>
    <col min="13" max="16384" width="9" style="1"/>
  </cols>
  <sheetData>
    <row r="1" spans="1:15" ht="21.75" thickBot="1" x14ac:dyDescent="0.3">
      <c r="A1" s="77" t="s">
        <v>149</v>
      </c>
      <c r="B1" s="77"/>
      <c r="C1" s="77"/>
      <c r="D1" s="77"/>
      <c r="E1" s="77"/>
    </row>
    <row r="2" spans="1:15" ht="24.95" customHeight="1" x14ac:dyDescent="0.25">
      <c r="A2" s="54" t="s">
        <v>0</v>
      </c>
      <c r="B2" s="56"/>
      <c r="C2" s="56" t="s">
        <v>150</v>
      </c>
      <c r="D2" s="56" t="s">
        <v>151</v>
      </c>
      <c r="E2" s="56" t="s">
        <v>152</v>
      </c>
      <c r="F2" s="56" t="s">
        <v>153</v>
      </c>
      <c r="G2" s="56" t="s">
        <v>154</v>
      </c>
      <c r="H2" s="57" t="s">
        <v>99</v>
      </c>
      <c r="J2"/>
    </row>
    <row r="3" spans="1:15" ht="24.95" customHeight="1" x14ac:dyDescent="0.25">
      <c r="A3" s="104" t="s">
        <v>12</v>
      </c>
      <c r="B3" s="5" t="s">
        <v>29</v>
      </c>
      <c r="C3" s="5">
        <v>65</v>
      </c>
      <c r="D3" s="5">
        <v>119</v>
      </c>
      <c r="E3" s="5">
        <v>117</v>
      </c>
      <c r="F3" s="5">
        <v>10</v>
      </c>
      <c r="G3" s="5">
        <v>10</v>
      </c>
      <c r="H3" s="20">
        <f>SUM(C3:G3)</f>
        <v>321</v>
      </c>
      <c r="I3" s="10"/>
      <c r="J3"/>
    </row>
    <row r="4" spans="1:15" ht="24.95" customHeight="1" x14ac:dyDescent="0.25">
      <c r="A4" s="104"/>
      <c r="B4" s="5" t="s">
        <v>16</v>
      </c>
      <c r="C4" s="18">
        <f>C3/$H$3</f>
        <v>0.20249221183800623</v>
      </c>
      <c r="D4" s="18">
        <f t="shared" ref="D4:G4" si="0">D3/$H$3</f>
        <v>0.37071651090342678</v>
      </c>
      <c r="E4" s="18">
        <f t="shared" si="0"/>
        <v>0.3644859813084112</v>
      </c>
      <c r="F4" s="18">
        <f t="shared" si="0"/>
        <v>3.1152647975077882E-2</v>
      </c>
      <c r="G4" s="18">
        <f t="shared" si="0"/>
        <v>3.1152647975077882E-2</v>
      </c>
      <c r="H4" s="19">
        <f t="shared" ref="H4:H7" si="1">SUM(C4:G4)</f>
        <v>1</v>
      </c>
      <c r="I4" s="10"/>
      <c r="J4"/>
    </row>
    <row r="5" spans="1:15" ht="24.95" customHeight="1" x14ac:dyDescent="0.25">
      <c r="A5" s="104" t="s">
        <v>13</v>
      </c>
      <c r="B5" s="5" t="s">
        <v>29</v>
      </c>
      <c r="C5" s="5">
        <v>11</v>
      </c>
      <c r="D5" s="5">
        <v>14</v>
      </c>
      <c r="E5" s="5">
        <v>14</v>
      </c>
      <c r="F5" s="5">
        <v>19</v>
      </c>
      <c r="G5" s="5">
        <v>1</v>
      </c>
      <c r="H5" s="20">
        <f t="shared" si="1"/>
        <v>59</v>
      </c>
      <c r="I5" s="10"/>
      <c r="J5"/>
    </row>
    <row r="6" spans="1:15" ht="24.95" customHeight="1" x14ac:dyDescent="0.25">
      <c r="A6" s="104"/>
      <c r="B6" s="5" t="s">
        <v>16</v>
      </c>
      <c r="C6" s="18">
        <f>C5/$H$5</f>
        <v>0.1864406779661017</v>
      </c>
      <c r="D6" s="18">
        <f t="shared" ref="D6:G6" si="2">D5/$H$5</f>
        <v>0.23728813559322035</v>
      </c>
      <c r="E6" s="18">
        <f t="shared" si="2"/>
        <v>0.23728813559322035</v>
      </c>
      <c r="F6" s="18">
        <f t="shared" si="2"/>
        <v>0.32203389830508472</v>
      </c>
      <c r="G6" s="18">
        <f t="shared" si="2"/>
        <v>1.6949152542372881E-2</v>
      </c>
      <c r="H6" s="19">
        <f t="shared" si="1"/>
        <v>1</v>
      </c>
      <c r="I6" s="10"/>
      <c r="J6"/>
    </row>
    <row r="7" spans="1:15" ht="24.95" customHeight="1" x14ac:dyDescent="0.25">
      <c r="A7" s="104" t="s">
        <v>14</v>
      </c>
      <c r="B7" s="5" t="s">
        <v>29</v>
      </c>
      <c r="C7" s="5">
        <v>24</v>
      </c>
      <c r="D7" s="5">
        <v>72</v>
      </c>
      <c r="E7" s="5">
        <v>15</v>
      </c>
      <c r="F7" s="5">
        <v>9</v>
      </c>
      <c r="G7" s="5">
        <v>0</v>
      </c>
      <c r="H7" s="20">
        <f t="shared" si="1"/>
        <v>120</v>
      </c>
      <c r="I7" s="10"/>
      <c r="J7"/>
    </row>
    <row r="8" spans="1:15" ht="24.95" customHeight="1" thickBot="1" x14ac:dyDescent="0.3">
      <c r="A8" s="105"/>
      <c r="B8" s="22" t="s">
        <v>16</v>
      </c>
      <c r="C8" s="23">
        <f>C7/$H$7</f>
        <v>0.2</v>
      </c>
      <c r="D8" s="23">
        <f t="shared" ref="D8:G8" si="3">D7/$H$7</f>
        <v>0.6</v>
      </c>
      <c r="E8" s="23">
        <f t="shared" si="3"/>
        <v>0.125</v>
      </c>
      <c r="F8" s="23">
        <f t="shared" si="3"/>
        <v>7.4999999999999997E-2</v>
      </c>
      <c r="G8" s="23">
        <f t="shared" si="3"/>
        <v>0</v>
      </c>
      <c r="H8" s="25">
        <f>SUM(C8:G8)</f>
        <v>1</v>
      </c>
      <c r="I8" s="10"/>
      <c r="J8" s="1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4" spans="1:15" s="76" customFormat="1" ht="21.75" thickBot="1" x14ac:dyDescent="0.3">
      <c r="A14" s="77" t="s">
        <v>155</v>
      </c>
      <c r="B14" s="77"/>
      <c r="C14" s="77"/>
      <c r="D14" s="77"/>
    </row>
    <row r="15" spans="1:15" ht="31.5" x14ac:dyDescent="0.25">
      <c r="A15" s="54" t="s">
        <v>0</v>
      </c>
      <c r="B15" s="56"/>
      <c r="C15" s="55" t="s">
        <v>156</v>
      </c>
      <c r="D15" s="55" t="s">
        <v>157</v>
      </c>
      <c r="E15" s="55" t="s">
        <v>158</v>
      </c>
      <c r="F15" s="55" t="s">
        <v>159</v>
      </c>
      <c r="G15" s="55" t="s">
        <v>160</v>
      </c>
      <c r="H15" s="55" t="s">
        <v>161</v>
      </c>
      <c r="I15" s="55" t="s">
        <v>162</v>
      </c>
      <c r="J15" s="55" t="s">
        <v>163</v>
      </c>
      <c r="K15" s="55" t="s">
        <v>164</v>
      </c>
      <c r="L15" s="55" t="s">
        <v>165</v>
      </c>
      <c r="M15" s="57" t="s">
        <v>99</v>
      </c>
      <c r="O15"/>
    </row>
    <row r="16" spans="1:15" ht="24.95" customHeight="1" x14ac:dyDescent="0.25">
      <c r="A16" s="104" t="s">
        <v>12</v>
      </c>
      <c r="B16" s="5" t="s">
        <v>29</v>
      </c>
      <c r="C16" s="5">
        <v>95</v>
      </c>
      <c r="D16" s="5">
        <v>102</v>
      </c>
      <c r="E16" s="5">
        <v>102</v>
      </c>
      <c r="F16" s="5">
        <v>100</v>
      </c>
      <c r="G16" s="5">
        <v>73</v>
      </c>
      <c r="H16" s="5">
        <v>75</v>
      </c>
      <c r="I16" s="5">
        <v>62</v>
      </c>
      <c r="J16" s="5">
        <v>50</v>
      </c>
      <c r="K16" s="5">
        <v>27</v>
      </c>
      <c r="L16" s="5">
        <v>0</v>
      </c>
      <c r="M16" s="20">
        <f>SUM(C16:L16)</f>
        <v>686</v>
      </c>
      <c r="N16" s="10"/>
      <c r="O16"/>
    </row>
    <row r="17" spans="1:15" ht="24.95" customHeight="1" x14ac:dyDescent="0.25">
      <c r="A17" s="104"/>
      <c r="B17" s="5" t="s">
        <v>16</v>
      </c>
      <c r="C17" s="18">
        <f>C16/$M$16</f>
        <v>0.13848396501457727</v>
      </c>
      <c r="D17" s="18">
        <f t="shared" ref="D17:L17" si="4">D16/$M$16</f>
        <v>0.14868804664723032</v>
      </c>
      <c r="E17" s="18">
        <f t="shared" si="4"/>
        <v>0.14868804664723032</v>
      </c>
      <c r="F17" s="18">
        <f t="shared" si="4"/>
        <v>0.1457725947521866</v>
      </c>
      <c r="G17" s="18">
        <f t="shared" si="4"/>
        <v>0.10641399416909621</v>
      </c>
      <c r="H17" s="18">
        <f t="shared" si="4"/>
        <v>0.10932944606413994</v>
      </c>
      <c r="I17" s="18">
        <f t="shared" si="4"/>
        <v>9.0379008746355682E-2</v>
      </c>
      <c r="J17" s="18">
        <f t="shared" si="4"/>
        <v>7.2886297376093298E-2</v>
      </c>
      <c r="K17" s="18">
        <f t="shared" si="4"/>
        <v>3.9358600583090382E-2</v>
      </c>
      <c r="L17" s="18">
        <f t="shared" si="4"/>
        <v>0</v>
      </c>
      <c r="M17" s="19">
        <f t="shared" ref="M17:M21" si="5">SUM(C17:L17)</f>
        <v>1.0000000000000002</v>
      </c>
      <c r="N17" s="10"/>
      <c r="O17"/>
    </row>
    <row r="18" spans="1:15" ht="24.95" customHeight="1" x14ac:dyDescent="0.25">
      <c r="A18" s="104" t="s">
        <v>13</v>
      </c>
      <c r="B18" s="5" t="s">
        <v>29</v>
      </c>
      <c r="C18" s="5">
        <v>13</v>
      </c>
      <c r="D18" s="5">
        <v>31</v>
      </c>
      <c r="E18" s="5">
        <v>12</v>
      </c>
      <c r="F18" s="5">
        <v>13</v>
      </c>
      <c r="G18" s="5">
        <v>3</v>
      </c>
      <c r="H18" s="5">
        <v>11</v>
      </c>
      <c r="I18" s="5">
        <v>6</v>
      </c>
      <c r="J18" s="5">
        <v>4</v>
      </c>
      <c r="K18" s="5">
        <v>0</v>
      </c>
      <c r="L18" s="5">
        <v>7</v>
      </c>
      <c r="M18" s="20">
        <f>SUM(C18:L18)</f>
        <v>100</v>
      </c>
      <c r="N18" s="10"/>
      <c r="O18"/>
    </row>
    <row r="19" spans="1:15" ht="24.95" customHeight="1" x14ac:dyDescent="0.25">
      <c r="A19" s="104"/>
      <c r="B19" s="5" t="s">
        <v>16</v>
      </c>
      <c r="C19" s="18">
        <f>C18/$M$18</f>
        <v>0.13</v>
      </c>
      <c r="D19" s="18">
        <f t="shared" ref="D19:L19" si="6">D18/$M$18</f>
        <v>0.31</v>
      </c>
      <c r="E19" s="18">
        <f t="shared" si="6"/>
        <v>0.12</v>
      </c>
      <c r="F19" s="18">
        <f t="shared" si="6"/>
        <v>0.13</v>
      </c>
      <c r="G19" s="18">
        <f t="shared" si="6"/>
        <v>0.03</v>
      </c>
      <c r="H19" s="18">
        <f t="shared" si="6"/>
        <v>0.11</v>
      </c>
      <c r="I19" s="18">
        <f t="shared" si="6"/>
        <v>0.06</v>
      </c>
      <c r="J19" s="18">
        <f t="shared" si="6"/>
        <v>0.04</v>
      </c>
      <c r="K19" s="18">
        <f t="shared" si="6"/>
        <v>0</v>
      </c>
      <c r="L19" s="26">
        <f t="shared" si="6"/>
        <v>7.0000000000000007E-2</v>
      </c>
      <c r="M19" s="19">
        <f t="shared" si="5"/>
        <v>1.0000000000000002</v>
      </c>
      <c r="N19" s="10"/>
      <c r="O19"/>
    </row>
    <row r="20" spans="1:15" ht="24.95" customHeight="1" x14ac:dyDescent="0.25">
      <c r="A20" s="104" t="s">
        <v>14</v>
      </c>
      <c r="B20" s="5" t="s">
        <v>29</v>
      </c>
      <c r="C20" s="5">
        <v>55</v>
      </c>
      <c r="D20" s="5">
        <v>54</v>
      </c>
      <c r="E20" s="5">
        <v>49</v>
      </c>
      <c r="F20" s="5">
        <v>20</v>
      </c>
      <c r="G20" s="5">
        <v>9</v>
      </c>
      <c r="H20" s="5">
        <v>10</v>
      </c>
      <c r="I20" s="5">
        <v>2</v>
      </c>
      <c r="J20" s="5">
        <v>0</v>
      </c>
      <c r="K20" s="5">
        <v>1</v>
      </c>
      <c r="L20" s="5">
        <v>11</v>
      </c>
      <c r="M20" s="20">
        <f t="shared" si="5"/>
        <v>211</v>
      </c>
      <c r="N20" s="10"/>
      <c r="O20"/>
    </row>
    <row r="21" spans="1:15" ht="24.95" customHeight="1" thickBot="1" x14ac:dyDescent="0.3">
      <c r="A21" s="105"/>
      <c r="B21" s="22" t="s">
        <v>16</v>
      </c>
      <c r="C21" s="23">
        <f>C20/$M$20</f>
        <v>0.26066350710900477</v>
      </c>
      <c r="D21" s="23">
        <f t="shared" ref="D21:L21" si="7">D20/$M$20</f>
        <v>0.25592417061611372</v>
      </c>
      <c r="E21" s="23">
        <f t="shared" si="7"/>
        <v>0.23222748815165878</v>
      </c>
      <c r="F21" s="23">
        <f t="shared" si="7"/>
        <v>9.4786729857819899E-2</v>
      </c>
      <c r="G21" s="23">
        <f t="shared" si="7"/>
        <v>4.2654028436018961E-2</v>
      </c>
      <c r="H21" s="23">
        <f t="shared" si="7"/>
        <v>4.7393364928909949E-2</v>
      </c>
      <c r="I21" s="27">
        <f t="shared" si="7"/>
        <v>9.4786729857819912E-3</v>
      </c>
      <c r="J21" s="23">
        <f t="shared" si="7"/>
        <v>0</v>
      </c>
      <c r="K21" s="23">
        <f t="shared" si="7"/>
        <v>4.7393364928909956E-3</v>
      </c>
      <c r="L21" s="27">
        <f t="shared" si="7"/>
        <v>5.2132701421800945E-2</v>
      </c>
      <c r="M21" s="25">
        <f t="shared" si="5"/>
        <v>1</v>
      </c>
      <c r="N21" s="10"/>
      <c r="O21"/>
    </row>
    <row r="22" spans="1:15" ht="16.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/>
    </row>
    <row r="23" spans="1:15" ht="16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</row>
    <row r="24" spans="1:15" ht="16.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/>
    </row>
    <row r="25" spans="1:15" ht="16.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/>
    </row>
  </sheetData>
  <mergeCells count="6">
    <mergeCell ref="A20:A21"/>
    <mergeCell ref="A3:A4"/>
    <mergeCell ref="A5:A6"/>
    <mergeCell ref="A7:A8"/>
    <mergeCell ref="A16:A17"/>
    <mergeCell ref="A18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="80" zoomScaleNormal="80" workbookViewId="0">
      <selection activeCell="D6" sqref="D6"/>
    </sheetView>
  </sheetViews>
  <sheetFormatPr defaultRowHeight="15.75" x14ac:dyDescent="0.25"/>
  <cols>
    <col min="1" max="2" width="10.625" style="1" customWidth="1"/>
    <col min="3" max="3" width="14" style="1" customWidth="1"/>
    <col min="4" max="4" width="12.875" style="1" customWidth="1"/>
    <col min="5" max="18" width="8.625" style="1" customWidth="1"/>
    <col min="19" max="16384" width="9" style="1"/>
  </cols>
  <sheetData>
    <row r="1" spans="1:20" ht="24.75" thickBot="1" x14ac:dyDescent="0.3">
      <c r="A1" s="123" t="s">
        <v>113</v>
      </c>
      <c r="B1" s="123"/>
      <c r="C1" s="123"/>
      <c r="D1" s="123"/>
      <c r="E1" s="123"/>
      <c r="F1" s="123"/>
    </row>
    <row r="2" spans="1:20" ht="200.1" customHeight="1" x14ac:dyDescent="0.25">
      <c r="A2" s="87" t="s">
        <v>64</v>
      </c>
      <c r="B2" s="88"/>
      <c r="C2" s="73" t="s">
        <v>65</v>
      </c>
      <c r="D2" s="73" t="s">
        <v>66</v>
      </c>
      <c r="E2" s="73" t="s">
        <v>67</v>
      </c>
      <c r="F2" s="73" t="s">
        <v>68</v>
      </c>
      <c r="G2" s="73" t="s">
        <v>69</v>
      </c>
      <c r="H2" s="73" t="s">
        <v>70</v>
      </c>
      <c r="I2" s="73" t="s">
        <v>71</v>
      </c>
      <c r="J2" s="73" t="s">
        <v>73</v>
      </c>
      <c r="K2" s="74" t="s">
        <v>72</v>
      </c>
      <c r="L2" s="73" t="s">
        <v>74</v>
      </c>
      <c r="M2" s="73" t="s">
        <v>75</v>
      </c>
      <c r="N2" s="73" t="s">
        <v>76</v>
      </c>
      <c r="O2" s="73" t="s">
        <v>77</v>
      </c>
      <c r="P2" s="73" t="s">
        <v>78</v>
      </c>
      <c r="Q2" s="73" t="s">
        <v>79</v>
      </c>
      <c r="R2" s="75" t="s">
        <v>11</v>
      </c>
    </row>
    <row r="3" spans="1:20" ht="24.95" customHeight="1" x14ac:dyDescent="0.25">
      <c r="A3" s="104" t="s">
        <v>12</v>
      </c>
      <c r="B3" s="5" t="s">
        <v>29</v>
      </c>
      <c r="C3" s="5">
        <v>16</v>
      </c>
      <c r="D3" s="5">
        <v>1</v>
      </c>
      <c r="E3" s="5">
        <v>3</v>
      </c>
      <c r="F3" s="5">
        <v>1</v>
      </c>
      <c r="G3" s="5">
        <v>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20">
        <f>SUM(C3:Q3)</f>
        <v>24</v>
      </c>
      <c r="S3" s="10"/>
      <c r="T3" s="10"/>
    </row>
    <row r="4" spans="1:20" ht="24.95" customHeight="1" x14ac:dyDescent="0.25">
      <c r="A4" s="104"/>
      <c r="B4" s="5" t="s">
        <v>16</v>
      </c>
      <c r="C4" s="18">
        <f>C3/$R$3</f>
        <v>0.66666666666666663</v>
      </c>
      <c r="D4" s="18">
        <f t="shared" ref="D4:Q4" si="0">D3/$R$3</f>
        <v>4.1666666666666664E-2</v>
      </c>
      <c r="E4" s="26">
        <f t="shared" si="0"/>
        <v>0.125</v>
      </c>
      <c r="F4" s="26">
        <f t="shared" si="0"/>
        <v>4.1666666666666664E-2</v>
      </c>
      <c r="G4" s="26">
        <f t="shared" si="0"/>
        <v>0.125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18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19">
        <f t="shared" ref="R4:R8" si="1">SUM(C4:Q4)</f>
        <v>0.99999999999999989</v>
      </c>
      <c r="S4" s="10"/>
      <c r="T4" s="10"/>
    </row>
    <row r="5" spans="1:20" ht="24.95" customHeight="1" x14ac:dyDescent="0.25">
      <c r="A5" s="104" t="s">
        <v>13</v>
      </c>
      <c r="B5" s="5" t="s">
        <v>29</v>
      </c>
      <c r="C5" s="5">
        <v>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20">
        <f t="shared" si="1"/>
        <v>9</v>
      </c>
      <c r="S5" s="10"/>
      <c r="T5" s="10"/>
    </row>
    <row r="6" spans="1:20" ht="24.95" customHeight="1" x14ac:dyDescent="0.25">
      <c r="A6" s="104"/>
      <c r="B6" s="5" t="s">
        <v>16</v>
      </c>
      <c r="C6" s="18">
        <f>C5/$R$5</f>
        <v>1</v>
      </c>
      <c r="D6" s="18">
        <f t="shared" ref="D6:Q6" si="2">D5/$R$5</f>
        <v>0</v>
      </c>
      <c r="E6" s="18">
        <f t="shared" si="2"/>
        <v>0</v>
      </c>
      <c r="F6" s="26">
        <f t="shared" si="2"/>
        <v>0</v>
      </c>
      <c r="G6" s="26">
        <f t="shared" si="2"/>
        <v>0</v>
      </c>
      <c r="H6" s="18">
        <f t="shared" si="2"/>
        <v>0</v>
      </c>
      <c r="I6" s="26">
        <f t="shared" si="2"/>
        <v>0</v>
      </c>
      <c r="J6" s="18">
        <f t="shared" si="2"/>
        <v>0</v>
      </c>
      <c r="K6" s="18">
        <f t="shared" si="2"/>
        <v>0</v>
      </c>
      <c r="L6" s="18">
        <f t="shared" si="2"/>
        <v>0</v>
      </c>
      <c r="M6" s="26">
        <f t="shared" si="2"/>
        <v>0</v>
      </c>
      <c r="N6" s="18">
        <f t="shared" si="2"/>
        <v>0</v>
      </c>
      <c r="O6" s="18">
        <f t="shared" si="2"/>
        <v>0</v>
      </c>
      <c r="P6" s="26">
        <f t="shared" si="2"/>
        <v>0</v>
      </c>
      <c r="Q6" s="18">
        <f t="shared" si="2"/>
        <v>0</v>
      </c>
      <c r="R6" s="19">
        <f t="shared" si="1"/>
        <v>1</v>
      </c>
      <c r="S6" s="10"/>
      <c r="T6" s="10"/>
    </row>
    <row r="7" spans="1:20" ht="24.95" customHeight="1" x14ac:dyDescent="0.25">
      <c r="A7" s="104" t="s">
        <v>14</v>
      </c>
      <c r="B7" s="5" t="s">
        <v>29</v>
      </c>
      <c r="C7" s="5">
        <v>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20">
        <f t="shared" si="1"/>
        <v>8</v>
      </c>
      <c r="S7" s="10"/>
      <c r="T7" s="10"/>
    </row>
    <row r="8" spans="1:20" ht="24.95" customHeight="1" thickBot="1" x14ac:dyDescent="0.3">
      <c r="A8" s="105"/>
      <c r="B8" s="22" t="s">
        <v>16</v>
      </c>
      <c r="C8" s="23">
        <f>C7/$R$7</f>
        <v>1</v>
      </c>
      <c r="D8" s="23">
        <f t="shared" ref="D8:Q8" si="3">D7/$R$5</f>
        <v>0</v>
      </c>
      <c r="E8" s="23">
        <f t="shared" si="3"/>
        <v>0</v>
      </c>
      <c r="F8" s="23">
        <f t="shared" si="3"/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23">
        <f t="shared" si="3"/>
        <v>0</v>
      </c>
      <c r="M8" s="23">
        <f t="shared" si="3"/>
        <v>0</v>
      </c>
      <c r="N8" s="23">
        <f t="shared" si="3"/>
        <v>0</v>
      </c>
      <c r="O8" s="23">
        <f t="shared" si="3"/>
        <v>0</v>
      </c>
      <c r="P8" s="23">
        <f t="shared" si="3"/>
        <v>0</v>
      </c>
      <c r="Q8" s="23">
        <f t="shared" si="3"/>
        <v>0</v>
      </c>
      <c r="R8" s="25">
        <f t="shared" si="1"/>
        <v>1</v>
      </c>
      <c r="S8" s="10"/>
      <c r="T8" s="10"/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6.5" x14ac:dyDescent="0.25">
      <c r="A12" s="10"/>
      <c r="B12" s="10"/>
      <c r="C12"/>
      <c r="D12"/>
      <c r="E12"/>
      <c r="F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6.5" x14ac:dyDescent="0.25">
      <c r="A13" s="10"/>
      <c r="B13" s="10"/>
      <c r="C13"/>
      <c r="D13"/>
      <c r="E13"/>
      <c r="F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6.5" x14ac:dyDescent="0.25">
      <c r="A14" s="10"/>
      <c r="B14" s="10"/>
      <c r="C14"/>
      <c r="D14"/>
      <c r="E14"/>
      <c r="F1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6.5" x14ac:dyDescent="0.25">
      <c r="A15" s="10"/>
      <c r="B15" s="10"/>
      <c r="C15"/>
      <c r="D15"/>
      <c r="E15"/>
      <c r="F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6.5" x14ac:dyDescent="0.25">
      <c r="A16" s="10"/>
      <c r="B16" s="10"/>
      <c r="C16"/>
      <c r="D16"/>
      <c r="E16"/>
      <c r="F1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3:6" ht="16.5" x14ac:dyDescent="0.25">
      <c r="C17"/>
      <c r="D17"/>
      <c r="E17"/>
      <c r="F17"/>
    </row>
    <row r="18" spans="3:6" ht="16.5" x14ac:dyDescent="0.25">
      <c r="C18"/>
      <c r="D18"/>
      <c r="E18"/>
      <c r="F18"/>
    </row>
    <row r="19" spans="3:6" ht="16.5" x14ac:dyDescent="0.25">
      <c r="C19"/>
      <c r="D19"/>
      <c r="E19"/>
      <c r="F19"/>
    </row>
    <row r="20" spans="3:6" ht="16.5" x14ac:dyDescent="0.25">
      <c r="C20"/>
      <c r="D20"/>
      <c r="E20"/>
      <c r="F20"/>
    </row>
    <row r="21" spans="3:6" ht="16.5" x14ac:dyDescent="0.25">
      <c r="C21"/>
      <c r="D21"/>
      <c r="E21"/>
      <c r="F21"/>
    </row>
    <row r="22" spans="3:6" ht="16.5" x14ac:dyDescent="0.25">
      <c r="C22"/>
      <c r="D22"/>
      <c r="E22"/>
      <c r="F22"/>
    </row>
    <row r="23" spans="3:6" ht="16.5" x14ac:dyDescent="0.25">
      <c r="C23"/>
      <c r="D23"/>
      <c r="E23"/>
      <c r="F23"/>
    </row>
    <row r="24" spans="3:6" ht="16.5" x14ac:dyDescent="0.25">
      <c r="C24"/>
      <c r="D24"/>
      <c r="E24"/>
      <c r="F24"/>
    </row>
    <row r="25" spans="3:6" ht="16.5" x14ac:dyDescent="0.25">
      <c r="C25"/>
      <c r="D25"/>
      <c r="E25"/>
      <c r="F25"/>
    </row>
    <row r="26" spans="3:6" ht="16.5" x14ac:dyDescent="0.25">
      <c r="C26"/>
      <c r="D26"/>
      <c r="E26"/>
      <c r="F26"/>
    </row>
    <row r="27" spans="3:6" ht="16.5" x14ac:dyDescent="0.25">
      <c r="C27"/>
      <c r="D27"/>
      <c r="E27"/>
      <c r="F27"/>
    </row>
    <row r="28" spans="3:6" ht="16.5" x14ac:dyDescent="0.25">
      <c r="C28"/>
      <c r="D28"/>
      <c r="E28"/>
      <c r="F28"/>
    </row>
    <row r="29" spans="3:6" ht="16.5" x14ac:dyDescent="0.25">
      <c r="C29"/>
      <c r="D29"/>
      <c r="E29"/>
      <c r="F29"/>
    </row>
    <row r="30" spans="3:6" ht="16.5" x14ac:dyDescent="0.25">
      <c r="C30"/>
      <c r="D30"/>
      <c r="E30"/>
      <c r="F30"/>
    </row>
    <row r="31" spans="3:6" ht="16.5" x14ac:dyDescent="0.25">
      <c r="C31"/>
      <c r="D31"/>
      <c r="E31"/>
      <c r="F31"/>
    </row>
    <row r="32" spans="3:6" ht="16.5" x14ac:dyDescent="0.25">
      <c r="C32"/>
      <c r="D32"/>
      <c r="E32"/>
      <c r="F32"/>
    </row>
    <row r="33" spans="3:6" ht="16.5" x14ac:dyDescent="0.25">
      <c r="C33"/>
      <c r="D33"/>
      <c r="E33"/>
      <c r="F33"/>
    </row>
    <row r="34" spans="3:6" ht="16.5" x14ac:dyDescent="0.25">
      <c r="C34"/>
      <c r="D34"/>
      <c r="E34"/>
      <c r="F34"/>
    </row>
    <row r="35" spans="3:6" ht="16.5" x14ac:dyDescent="0.25">
      <c r="C35"/>
      <c r="D35"/>
      <c r="E35"/>
      <c r="F35"/>
    </row>
  </sheetData>
  <mergeCells count="4">
    <mergeCell ref="A3:A4"/>
    <mergeCell ref="A5:A6"/>
    <mergeCell ref="A7:A8"/>
    <mergeCell ref="A1:F1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10</vt:i4>
      </vt:variant>
    </vt:vector>
  </HeadingPairs>
  <TitlesOfParts>
    <vt:vector size="22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六、工作幫助程度七、學習經驗</vt:lpstr>
      <vt:lpstr>八、目前未就業原因(不含家管)</vt:lpstr>
      <vt:lpstr>九、學生能力有幫助</vt:lpstr>
      <vt:lpstr>十、學校最應該幫學弟妹加強的能力</vt:lpstr>
      <vt:lpstr>十一、最想在學校進修學門</vt:lpstr>
      <vt:lpstr>一、全校問卷回收狀況!Print_Area</vt:lpstr>
      <vt:lpstr>一、畢業後現況!Print_Area</vt:lpstr>
      <vt:lpstr>九、學生能力有幫助!Print_Area</vt:lpstr>
      <vt:lpstr>二、任職機構性質!Print_Area</vt:lpstr>
      <vt:lpstr>二、各學制與系所回收狀況!Print_Area</vt:lpstr>
      <vt:lpstr>'八、目前未就業原因(不含家管)'!Print_Area</vt:lpstr>
      <vt:lpstr>三、工作職業類型!Print_Area</vt:lpstr>
      <vt:lpstr>五、工作平均每月收入!Print_Area</vt:lpstr>
      <vt:lpstr>六、工作幫助程度七、學習經驗!Print_Area</vt:lpstr>
      <vt:lpstr>四、任職工作地點!Print_Area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邱曉君</cp:lastModifiedBy>
  <cp:lastPrinted>2018-05-18T06:23:44Z</cp:lastPrinted>
  <dcterms:created xsi:type="dcterms:W3CDTF">2017-01-13T12:11:29Z</dcterms:created>
  <dcterms:modified xsi:type="dcterms:W3CDTF">2020-12-08T01:59:54Z</dcterms:modified>
</cp:coreProperties>
</file>