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02職發-曉君\教育部畢業流向調查\111\財務資訊公開資料\"/>
    </mc:Choice>
  </mc:AlternateContent>
  <xr:revisionPtr revIDLastSave="0" documentId="13_ncr:1_{51D85EE2-DD9A-4B6D-A6EB-F7ACF80FEDE3}" xr6:coauthVersionLast="47" xr6:coauthVersionMax="47" xr10:uidLastSave="{00000000-0000-0000-0000-000000000000}"/>
  <bookViews>
    <workbookView xWindow="5580" yWindow="345" windowWidth="16095" windowHeight="15600" tabRatio="878" firstSheet="6" activeTab="9" xr2:uid="{00000000-000D-0000-FFFF-FFFF00000000}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~八、學習經驗" sheetId="9" r:id="rId8"/>
    <sheet name="九、目前未就業原因(不含家管)" sheetId="11" r:id="rId9"/>
    <sheet name="十、加強學生的哪些能力" sheetId="12" r:id="rId10"/>
  </sheets>
  <definedNames>
    <definedName name="_xlnm.Print_Area" localSheetId="0">'一、全校問卷回收狀況'!$A$1:$E$6</definedName>
    <definedName name="_xlnm.Print_Area" localSheetId="2">'一、畢業後現況'!$A$1:$J$10</definedName>
    <definedName name="_xlnm.Print_Area" localSheetId="8">'九、目前未就業原因(不含家管)'!$A$1:$S$8</definedName>
    <definedName name="_xlnm.Print_Area" localSheetId="3">'二、任職機構性質'!$A$1:$K$17</definedName>
    <definedName name="_xlnm.Print_Area" localSheetId="1">'二、各學制與系所回收狀況'!$A$1:$H$29</definedName>
    <definedName name="_xlnm.Print_Area" localSheetId="9">'十、加強學生的哪些能力'!$A$1:$M$8</definedName>
    <definedName name="_xlnm.Print_Area" localSheetId="4">'三、工作職業類型'!$A$1:$S$9</definedName>
    <definedName name="_xlnm.Print_Area" localSheetId="6">'五、工作平均每月收入'!$A$1:$L$15</definedName>
    <definedName name="_xlnm.Print_Area" localSheetId="7">'六~八、學習經驗'!$A$1:$M$25</definedName>
    <definedName name="_xlnm.Print_Area" localSheetId="5">'四、任職工作地點'!$A$1:$N$22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I9" i="4"/>
  <c r="H9" i="4"/>
  <c r="G9" i="4"/>
  <c r="F9" i="4"/>
  <c r="E9" i="4"/>
  <c r="D9" i="4"/>
  <c r="C9" i="4"/>
  <c r="J5" i="4"/>
  <c r="H16" i="9"/>
  <c r="H14" i="9"/>
  <c r="H12" i="9"/>
  <c r="L10" i="8"/>
  <c r="D27" i="3"/>
  <c r="C27" i="3"/>
  <c r="B6" i="2"/>
  <c r="C6" i="2"/>
  <c r="D3" i="2" l="1"/>
  <c r="D4" i="2"/>
  <c r="D5" i="2"/>
  <c r="M22" i="9"/>
  <c r="H6" i="4"/>
  <c r="J7" i="4"/>
  <c r="H8" i="4" s="1"/>
  <c r="J3" i="4"/>
  <c r="H4" i="4" s="1"/>
  <c r="D6" i="2" l="1"/>
  <c r="M7" i="12"/>
  <c r="F5" i="3" l="1"/>
  <c r="E5" i="3"/>
  <c r="E3" i="3"/>
  <c r="E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0" i="3"/>
  <c r="S3" i="11" l="1"/>
  <c r="Q4" i="11" s="1"/>
  <c r="K17" i="7"/>
  <c r="E4" i="7" s="1"/>
  <c r="E27" i="3" l="1"/>
  <c r="E3" i="2"/>
  <c r="L12" i="8" l="1"/>
  <c r="D13" i="8" s="1"/>
  <c r="L14" i="8"/>
  <c r="D15" i="8" s="1"/>
  <c r="D11" i="8" l="1"/>
  <c r="H11" i="8"/>
  <c r="D4" i="8"/>
  <c r="H4" i="8"/>
  <c r="L4" i="8"/>
  <c r="I11" i="8"/>
  <c r="F11" i="8"/>
  <c r="F4" i="8"/>
  <c r="E11" i="8"/>
  <c r="G11" i="8"/>
  <c r="K11" i="8"/>
  <c r="G4" i="8"/>
  <c r="K4" i="8"/>
  <c r="E4" i="8"/>
  <c r="I4" i="8"/>
  <c r="J11" i="8"/>
  <c r="J4" i="8"/>
  <c r="C11" i="8"/>
  <c r="K8" i="8"/>
  <c r="G8" i="8"/>
  <c r="K15" i="8"/>
  <c r="G15" i="8"/>
  <c r="J8" i="8"/>
  <c r="F8" i="8"/>
  <c r="J15" i="8"/>
  <c r="F15" i="8"/>
  <c r="C15" i="8"/>
  <c r="C8" i="8"/>
  <c r="I8" i="8"/>
  <c r="E8" i="8"/>
  <c r="I15" i="8"/>
  <c r="E15" i="8"/>
  <c r="L8" i="8"/>
  <c r="H8" i="8"/>
  <c r="D8" i="8"/>
  <c r="H15" i="8"/>
  <c r="I6" i="8"/>
  <c r="E6" i="8"/>
  <c r="C6" i="8"/>
  <c r="J13" i="8"/>
  <c r="L6" i="8"/>
  <c r="F13" i="8"/>
  <c r="K6" i="8"/>
  <c r="G6" i="8"/>
  <c r="C13" i="8"/>
  <c r="H13" i="8"/>
  <c r="J6" i="8"/>
  <c r="F6" i="8"/>
  <c r="K13" i="8"/>
  <c r="G13" i="8"/>
  <c r="H6" i="8"/>
  <c r="E13" i="8"/>
  <c r="D6" i="8"/>
  <c r="I13" i="8"/>
  <c r="C4" i="8"/>
  <c r="L15" i="8" l="1"/>
  <c r="L13" i="8"/>
  <c r="L11" i="8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10" i="3"/>
  <c r="M5" i="12" l="1"/>
  <c r="D6" i="12" s="1"/>
  <c r="D8" i="12"/>
  <c r="M3" i="12"/>
  <c r="G4" i="12" s="1"/>
  <c r="K8" i="12" l="1"/>
  <c r="G8" i="12"/>
  <c r="J8" i="12"/>
  <c r="F8" i="12"/>
  <c r="C8" i="12"/>
  <c r="I8" i="12"/>
  <c r="E8" i="12"/>
  <c r="L8" i="12"/>
  <c r="H8" i="12"/>
  <c r="F6" i="12"/>
  <c r="C6" i="12"/>
  <c r="I6" i="12"/>
  <c r="E6" i="12"/>
  <c r="K6" i="12"/>
  <c r="G6" i="12"/>
  <c r="J6" i="12"/>
  <c r="L6" i="12"/>
  <c r="H6" i="12"/>
  <c r="J4" i="12"/>
  <c r="F4" i="12"/>
  <c r="E4" i="12"/>
  <c r="L4" i="12"/>
  <c r="I4" i="12"/>
  <c r="C4" i="12"/>
  <c r="H4" i="12"/>
  <c r="D4" i="12"/>
  <c r="K4" i="12"/>
  <c r="S5" i="11"/>
  <c r="Q6" i="11" s="1"/>
  <c r="S7" i="11"/>
  <c r="Q8" i="11" s="1"/>
  <c r="F4" i="11"/>
  <c r="M20" i="9"/>
  <c r="D21" i="9" s="1"/>
  <c r="E23" i="9"/>
  <c r="M24" i="9"/>
  <c r="G25" i="9" s="1"/>
  <c r="H5" i="9"/>
  <c r="H7" i="9"/>
  <c r="H3" i="9"/>
  <c r="E18" i="7"/>
  <c r="K19" i="7"/>
  <c r="F20" i="7" s="1"/>
  <c r="K21" i="7"/>
  <c r="G22" i="7" s="1"/>
  <c r="S6" i="6"/>
  <c r="D7" i="6" s="1"/>
  <c r="S8" i="6"/>
  <c r="G9" i="6" s="1"/>
  <c r="S4" i="6"/>
  <c r="G5" i="6" s="1"/>
  <c r="J14" i="5"/>
  <c r="J16" i="5"/>
  <c r="J12" i="5"/>
  <c r="J6" i="5"/>
  <c r="J8" i="5"/>
  <c r="J4" i="5"/>
  <c r="F4" i="9" l="1"/>
  <c r="G13" i="9"/>
  <c r="F13" i="9"/>
  <c r="E13" i="9"/>
  <c r="D13" i="9"/>
  <c r="C13" i="9"/>
  <c r="H13" i="9" s="1"/>
  <c r="G8" i="9"/>
  <c r="G17" i="9"/>
  <c r="F17" i="9"/>
  <c r="E17" i="9"/>
  <c r="D17" i="9"/>
  <c r="C17" i="9"/>
  <c r="H17" i="9" s="1"/>
  <c r="G6" i="9"/>
  <c r="G15" i="9"/>
  <c r="F15" i="9"/>
  <c r="E15" i="9"/>
  <c r="D15" i="9"/>
  <c r="C15" i="9"/>
  <c r="H15" i="9" s="1"/>
  <c r="D8" i="11"/>
  <c r="H8" i="11"/>
  <c r="L8" i="11"/>
  <c r="P8" i="11"/>
  <c r="I8" i="11"/>
  <c r="J8" i="11"/>
  <c r="S8" i="11"/>
  <c r="E8" i="11"/>
  <c r="G8" i="11"/>
  <c r="K8" i="11"/>
  <c r="O8" i="11"/>
  <c r="M8" i="11"/>
  <c r="R8" i="11"/>
  <c r="F8" i="11"/>
  <c r="N8" i="11"/>
  <c r="E6" i="11"/>
  <c r="I6" i="11"/>
  <c r="M6" i="11"/>
  <c r="R6" i="11"/>
  <c r="N6" i="11"/>
  <c r="K6" i="11"/>
  <c r="F6" i="11"/>
  <c r="J6" i="11"/>
  <c r="S6" i="11"/>
  <c r="D6" i="11"/>
  <c r="H6" i="11"/>
  <c r="L6" i="11"/>
  <c r="P6" i="11"/>
  <c r="G6" i="11"/>
  <c r="O6" i="11"/>
  <c r="C6" i="11"/>
  <c r="G4" i="9"/>
  <c r="D4" i="9"/>
  <c r="N6" i="7"/>
  <c r="L9" i="6"/>
  <c r="Q9" i="6"/>
  <c r="E9" i="6"/>
  <c r="P9" i="6"/>
  <c r="K9" i="6"/>
  <c r="D9" i="6"/>
  <c r="O9" i="6"/>
  <c r="I9" i="6"/>
  <c r="C9" i="6"/>
  <c r="M9" i="6"/>
  <c r="H9" i="6"/>
  <c r="R7" i="6"/>
  <c r="C7" i="6"/>
  <c r="K7" i="6"/>
  <c r="J7" i="6"/>
  <c r="O7" i="6"/>
  <c r="G7" i="6"/>
  <c r="N7" i="6"/>
  <c r="F7" i="6"/>
  <c r="M5" i="6"/>
  <c r="Q5" i="6"/>
  <c r="I5" i="6"/>
  <c r="E5" i="6"/>
  <c r="P5" i="6"/>
  <c r="K12" i="5"/>
  <c r="D13" i="5" s="1"/>
  <c r="C8" i="9"/>
  <c r="C6" i="9"/>
  <c r="E4" i="9"/>
  <c r="C4" i="9"/>
  <c r="L15" i="7"/>
  <c r="D15" i="7"/>
  <c r="N8" i="7"/>
  <c r="G8" i="7"/>
  <c r="I15" i="7"/>
  <c r="L8" i="7"/>
  <c r="D8" i="7"/>
  <c r="F22" i="7"/>
  <c r="J8" i="7"/>
  <c r="C15" i="7"/>
  <c r="F15" i="7"/>
  <c r="H8" i="7"/>
  <c r="J22" i="7"/>
  <c r="C8" i="7"/>
  <c r="H15" i="7"/>
  <c r="J6" i="7"/>
  <c r="K8" i="7"/>
  <c r="F8" i="7"/>
  <c r="J15" i="7"/>
  <c r="E15" i="7"/>
  <c r="H22" i="7"/>
  <c r="E22" i="7"/>
  <c r="I22" i="7"/>
  <c r="D22" i="7"/>
  <c r="F6" i="7"/>
  <c r="M8" i="7"/>
  <c r="I8" i="7"/>
  <c r="E8" i="7"/>
  <c r="K15" i="7"/>
  <c r="G15" i="7"/>
  <c r="C22" i="7"/>
  <c r="I6" i="7"/>
  <c r="E6" i="7"/>
  <c r="G13" i="7"/>
  <c r="L6" i="7"/>
  <c r="H6" i="7"/>
  <c r="J13" i="7"/>
  <c r="F13" i="7"/>
  <c r="J20" i="7"/>
  <c r="C6" i="7"/>
  <c r="K6" i="7"/>
  <c r="G6" i="7"/>
  <c r="C13" i="7"/>
  <c r="I13" i="7"/>
  <c r="E13" i="7"/>
  <c r="I20" i="7"/>
  <c r="E20" i="7"/>
  <c r="L13" i="7"/>
  <c r="D13" i="7"/>
  <c r="H20" i="7"/>
  <c r="M6" i="7"/>
  <c r="K13" i="7"/>
  <c r="C20" i="7"/>
  <c r="G20" i="7"/>
  <c r="H13" i="7"/>
  <c r="D20" i="7"/>
  <c r="D6" i="7"/>
  <c r="L4" i="7"/>
  <c r="F11" i="7"/>
  <c r="H18" i="7"/>
  <c r="J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R9" i="6"/>
  <c r="N9" i="6"/>
  <c r="J9" i="6"/>
  <c r="F9" i="6"/>
  <c r="Q7" i="6"/>
  <c r="M7" i="6"/>
  <c r="I7" i="6"/>
  <c r="E7" i="6"/>
  <c r="P7" i="6"/>
  <c r="L7" i="6"/>
  <c r="H7" i="6"/>
  <c r="R5" i="6"/>
  <c r="N5" i="6"/>
  <c r="J5" i="6"/>
  <c r="F5" i="6"/>
  <c r="L5" i="6"/>
  <c r="H5" i="6"/>
  <c r="D5" i="6"/>
  <c r="C5" i="6"/>
  <c r="O5" i="6"/>
  <c r="K5" i="6"/>
  <c r="M8" i="12"/>
  <c r="M6" i="12"/>
  <c r="M4" i="12"/>
  <c r="C8" i="11"/>
  <c r="M4" i="11"/>
  <c r="P4" i="11"/>
  <c r="L4" i="11"/>
  <c r="G4" i="11"/>
  <c r="O4" i="11"/>
  <c r="K4" i="11"/>
  <c r="E4" i="11"/>
  <c r="C4" i="11"/>
  <c r="R4" i="11"/>
  <c r="H4" i="11"/>
  <c r="N4" i="11"/>
  <c r="I4" i="11"/>
  <c r="D4" i="11"/>
  <c r="J4" i="11"/>
  <c r="L25" i="9"/>
  <c r="H25" i="9"/>
  <c r="D25" i="9"/>
  <c r="J25" i="9"/>
  <c r="F25" i="9"/>
  <c r="C25" i="9"/>
  <c r="I25" i="9"/>
  <c r="E25" i="9"/>
  <c r="K25" i="9"/>
  <c r="G23" i="9"/>
  <c r="K23" i="9"/>
  <c r="L23" i="9"/>
  <c r="H23" i="9"/>
  <c r="D23" i="9"/>
  <c r="J23" i="9"/>
  <c r="F23" i="9"/>
  <c r="C23" i="9"/>
  <c r="I23" i="9"/>
  <c r="K21" i="9"/>
  <c r="G21" i="9"/>
  <c r="J21" i="9"/>
  <c r="F21" i="9"/>
  <c r="C21" i="9"/>
  <c r="I21" i="9"/>
  <c r="E21" i="9"/>
  <c r="L21" i="9"/>
  <c r="H21" i="9"/>
  <c r="F8" i="9"/>
  <c r="E8" i="9"/>
  <c r="D8" i="9"/>
  <c r="E6" i="9"/>
  <c r="F6" i="9"/>
  <c r="D6" i="9"/>
  <c r="C4" i="7"/>
  <c r="K4" i="7"/>
  <c r="G4" i="7"/>
  <c r="C11" i="7"/>
  <c r="I11" i="7"/>
  <c r="E11" i="7"/>
  <c r="I18" i="7"/>
  <c r="K16" i="5"/>
  <c r="K14" i="5"/>
  <c r="D7" i="5" s="1"/>
  <c r="F4" i="3"/>
  <c r="F6" i="3"/>
  <c r="F7" i="3"/>
  <c r="F8" i="3"/>
  <c r="F9" i="3"/>
  <c r="F3" i="3"/>
  <c r="F27" i="3"/>
  <c r="H8" i="9" l="1"/>
  <c r="H4" i="9"/>
  <c r="K22" i="7"/>
  <c r="S9" i="6"/>
  <c r="S7" i="6"/>
  <c r="S5" i="6"/>
  <c r="G13" i="5"/>
  <c r="E5" i="5"/>
  <c r="I13" i="5"/>
  <c r="C5" i="5"/>
  <c r="D5" i="5"/>
  <c r="I5" i="5"/>
  <c r="F13" i="5"/>
  <c r="H5" i="5"/>
  <c r="F5" i="5"/>
  <c r="G5" i="5"/>
  <c r="H13" i="5"/>
  <c r="C13" i="5"/>
  <c r="E13" i="5"/>
  <c r="K20" i="7"/>
  <c r="D17" i="5"/>
  <c r="H17" i="5"/>
  <c r="E9" i="5"/>
  <c r="I9" i="5"/>
  <c r="F17" i="5"/>
  <c r="G9" i="5"/>
  <c r="D9" i="5"/>
  <c r="E17" i="5"/>
  <c r="I17" i="5"/>
  <c r="F9" i="5"/>
  <c r="C9" i="5"/>
  <c r="C17" i="5"/>
  <c r="G17" i="5"/>
  <c r="H9" i="5"/>
  <c r="G15" i="5"/>
  <c r="H7" i="5"/>
  <c r="C15" i="5"/>
  <c r="D15" i="5"/>
  <c r="H15" i="5"/>
  <c r="E7" i="5"/>
  <c r="I7" i="5"/>
  <c r="G7" i="5"/>
  <c r="E15" i="5"/>
  <c r="I15" i="5"/>
  <c r="F7" i="5"/>
  <c r="C7" i="5"/>
  <c r="F15" i="5"/>
  <c r="J9" i="4"/>
  <c r="S4" i="11"/>
  <c r="M25" i="9"/>
  <c r="M23" i="9"/>
  <c r="M21" i="9"/>
  <c r="H6" i="9"/>
  <c r="K18" i="7"/>
  <c r="H10" i="4" l="1"/>
  <c r="C10" i="4"/>
  <c r="J17" i="5"/>
  <c r="J7" i="5"/>
  <c r="J13" i="5"/>
  <c r="J5" i="5"/>
  <c r="J9" i="5"/>
  <c r="K17" i="5" s="1"/>
  <c r="J15" i="5"/>
  <c r="E10" i="4"/>
  <c r="D10" i="4"/>
  <c r="F10" i="4"/>
  <c r="I10" i="4"/>
  <c r="G10" i="4"/>
  <c r="E4" i="2"/>
  <c r="E5" i="2"/>
  <c r="K15" i="5" l="1"/>
  <c r="K13" i="5"/>
  <c r="E6" i="2"/>
  <c r="J10" i="4"/>
  <c r="G8" i="4" l="1"/>
  <c r="D8" i="4"/>
  <c r="E8" i="4"/>
  <c r="C8" i="4"/>
  <c r="F8" i="4"/>
  <c r="I8" i="4"/>
  <c r="D6" i="4"/>
  <c r="I6" i="4"/>
  <c r="F6" i="4"/>
  <c r="G6" i="4"/>
  <c r="E6" i="4"/>
  <c r="C6" i="4"/>
  <c r="D4" i="4"/>
  <c r="I4" i="4"/>
  <c r="F4" i="4"/>
  <c r="G4" i="4"/>
  <c r="E4" i="4"/>
  <c r="J8" i="4" l="1"/>
  <c r="J6" i="4"/>
  <c r="J4" i="4"/>
</calcChain>
</file>

<file path=xl/sharedStrings.xml><?xml version="1.0" encoding="utf-8"?>
<sst xmlns="http://schemas.openxmlformats.org/spreadsheetml/2006/main" count="357" uniqueCount="174">
  <si>
    <t>建築營造類</t>
    <phoneticPr fontId="1" type="noConversion"/>
  </si>
  <si>
    <t>科學、技術、工程、數學類</t>
    <phoneticPr fontId="1" type="noConversion"/>
  </si>
  <si>
    <t>物流運輸類</t>
    <phoneticPr fontId="1" type="noConversion"/>
  </si>
  <si>
    <t>天然資源、食品與農業類</t>
    <phoneticPr fontId="1" type="noConversion"/>
  </si>
  <si>
    <t>藝文與影音傳播類</t>
    <phoneticPr fontId="1" type="noConversion"/>
  </si>
  <si>
    <t>資訊科技類</t>
    <phoneticPr fontId="1" type="noConversion"/>
  </si>
  <si>
    <t>企業經營管理類</t>
    <phoneticPr fontId="1" type="noConversion"/>
  </si>
  <si>
    <t>政府公共事務類</t>
    <phoneticPr fontId="1" type="noConversion"/>
  </si>
  <si>
    <t>教育與訓練類</t>
    <phoneticPr fontId="1" type="noConversion"/>
  </si>
  <si>
    <t>個人及社會服務類</t>
    <phoneticPr fontId="1" type="noConversion"/>
  </si>
  <si>
    <t>休閒與觀光旅遊類</t>
    <phoneticPr fontId="1" type="noConversion"/>
  </si>
  <si>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</si>
  <si>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</si>
  <si>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</si>
  <si>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</si>
  <si>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</si>
  <si>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</si>
  <si>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</si>
  <si>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</si>
  <si>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</si>
  <si>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</si>
  <si>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</si>
  <si>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</si>
  <si>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</si>
  <si>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</si>
  <si>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</si>
  <si>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</si>
  <si>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</si>
  <si>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</si>
  <si>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</si>
  <si>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</si>
  <si>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</si>
  <si>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</si>
  <si>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</si>
  <si>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</si>
  <si>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</si>
  <si>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</si>
  <si>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</si>
  <si>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</si>
  <si>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學制</t>
    <phoneticPr fontId="1" type="noConversion"/>
  </si>
  <si>
    <t>製造類</t>
    <phoneticPr fontId="1" type="noConversion"/>
  </si>
  <si>
    <t>醫療保健類</t>
    <phoneticPr fontId="1" type="noConversion"/>
  </si>
  <si>
    <t>金融財務類</t>
    <phoneticPr fontId="1" type="noConversion"/>
  </si>
  <si>
    <t>行銷與銷售類</t>
    <phoneticPr fontId="1" type="noConversion"/>
  </si>
  <si>
    <t>司法、法律與公共安全類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</si>
  <si>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</si>
  <si>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</si>
  <si>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</si>
  <si>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</si>
  <si>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</si>
  <si>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</si>
  <si>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</si>
  <si>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</si>
  <si>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</si>
  <si>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</si>
  <si>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</si>
  <si>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</si>
  <si>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</si>
  <si>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</si>
  <si>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</si>
  <si>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</si>
  <si>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</si>
  <si>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</si>
  <si>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</si>
  <si>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</si>
  <si>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</si>
  <si>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</si>
  <si>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</si>
  <si>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</si>
  <si>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</si>
  <si>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</si>
  <si>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</si>
  <si>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</si>
  <si>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</si>
  <si>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</si>
  <si>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</si>
  <si>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</si>
  <si>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</si>
  <si>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</si>
  <si>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</si>
  <si>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非常相符</t>
    <phoneticPr fontId="1" type="noConversion"/>
  </si>
  <si>
    <t>相符</t>
    <phoneticPr fontId="1" type="noConversion"/>
  </si>
  <si>
    <t>普通</t>
    <phoneticPr fontId="1" type="noConversion"/>
  </si>
  <si>
    <t>不相符</t>
    <phoneticPr fontId="1" type="noConversion"/>
  </si>
  <si>
    <t>非常不相符</t>
    <phoneticPr fontId="1" type="noConversion"/>
  </si>
  <si>
    <t>專業知識、知能傳授</t>
    <phoneticPr fontId="1" type="noConversion"/>
  </si>
  <si>
    <t>同學及老師人脈</t>
    <phoneticPr fontId="1" type="noConversion"/>
  </si>
  <si>
    <t>課程實務/實作活動</t>
    <phoneticPr fontId="1" type="noConversion"/>
  </si>
  <si>
    <t>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</si>
  <si>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</si>
  <si>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</si>
  <si>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</si>
  <si>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</si>
  <si>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研究或教學助理</t>
    <phoneticPr fontId="1" type="noConversion"/>
  </si>
  <si>
    <t>其他訓練</t>
    <phoneticPr fontId="1" type="noConversion"/>
  </si>
  <si>
    <t>學制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</si>
  <si>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</si>
  <si>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</si>
  <si>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</si>
  <si>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</si>
  <si>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</si>
  <si>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</si>
  <si>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</si>
  <si>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</si>
  <si>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</si>
  <si>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</si>
  <si>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</si>
  <si>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</si>
  <si>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</si>
  <si>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</si>
  <si>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</si>
  <si>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</si>
  <si>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</si>
  <si>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</si>
  <si>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</si>
  <si>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</si>
  <si>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</si>
  <si>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</si>
  <si>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</si>
  <si>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</si>
  <si>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</si>
  <si>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</si>
  <si>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</si>
  <si>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</si>
  <si>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</si>
  <si>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</si>
  <si>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</si>
  <si>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</si>
  <si>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</si>
  <si>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</si>
  <si>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</si>
  <si>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</si>
  <si>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</si>
  <si>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</si>
  <si>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</si>
  <si>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</si>
  <si>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</si>
  <si>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三、工作職業類型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</si>
  <si>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</si>
  <si>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</si>
  <si>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</si>
  <si>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</si>
  <si>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</si>
  <si>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</si>
  <si>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</si>
  <si>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</si>
  <si>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</si>
  <si>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</si>
  <si>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</si>
  <si>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</si>
  <si>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</si>
  <si>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</si>
  <si>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</si>
  <si>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視光科</t>
    <phoneticPr fontId="1" type="noConversion"/>
  </si>
  <si>
    <t>準備考試(含出國留學)</t>
    <phoneticPr fontId="1" type="noConversion"/>
  </si>
  <si>
    <t>項目</t>
    <phoneticPr fontId="1" type="noConversion"/>
  </si>
  <si>
    <t>其他(含不想找工作、生病等)</t>
    <phoneticPr fontId="1" type="noConversion"/>
  </si>
  <si>
    <t>進修中</t>
    <phoneticPr fontId="1" type="noConversion"/>
  </si>
  <si>
    <t>時尚造型設計學系</t>
  </si>
  <si>
    <t>應用外語學系</t>
  </si>
  <si>
    <t>資訊傳播學系</t>
  </si>
  <si>
    <t>企業管理學系</t>
  </si>
  <si>
    <t>健康數位科技學系</t>
  </si>
  <si>
    <t>健康照護管理學系</t>
  </si>
  <si>
    <t>保健美容學系</t>
  </si>
  <si>
    <t>餐飲管理學系</t>
  </si>
  <si>
    <t>休閒管理學系</t>
  </si>
  <si>
    <t>85,001
~
95,000
元</t>
    <phoneticPr fontId="1" type="noConversion"/>
  </si>
  <si>
    <t>六、目前所具備的專業能力與工作所要求的相符程度</t>
    <phoneticPr fontId="1" type="noConversion"/>
  </si>
  <si>
    <t>七、目前的工作內容與原就讀系、所、學位學程之專業訓練課程，其相符程度</t>
    <phoneticPr fontId="1" type="noConversion"/>
  </si>
  <si>
    <t>八、在學期間以下「學習經驗」對於現在工作有所幫助(複選)</t>
    <phoneticPr fontId="1" type="noConversion"/>
  </si>
  <si>
    <t>尋找工作中(其他)</t>
    <phoneticPr fontId="1" type="noConversion"/>
  </si>
  <si>
    <t>十、學校除了教授專業知識(主修科系的專業)外，應加強學生以下哪些能力才能做好工作(複選)</t>
    <phoneticPr fontId="1" type="noConversion"/>
  </si>
  <si>
    <t>九、目前未就業原因(不含家管)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</si>
</sst>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9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0" fontId="2" fillId="0" borderId="35" xfId="1" applyNumberFormat="1" applyFont="1" applyFill="1" applyBorder="1" applyAlignment="1">
      <alignment horizontal="center" vertical="center"/>
    </xf>
    <xf numFmtId="9" fontId="4" fillId="0" borderId="36" xfId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9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28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0" fontId="12" fillId="0" borderId="7" xfId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0" fontId="6" fillId="2" borderId="13" xfId="0" applyNumberFormat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lef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zoomScale="115" zoomScaleNormal="115" workbookViewId="0">
      <selection activeCell="C5" sqref="C5"/>
    </sheetView>
  </sheetViews>
  <sheetFormatPr defaultRowHeight="15.75" x14ac:dyDescent="0.25"/>
  <cols>
    <col min="1" max="1" width="20.625" style="11" customWidth="1"/>
    <col min="2" max="5" width="25.625" style="11" customWidth="1"/>
    <col min="6" max="16384" width="9" style="11"/>
  </cols>
  <sheetData>
    <row r="1" spans="1:5" ht="21.75" thickBot="1" x14ac:dyDescent="0.3">
      <c r="A1" s="95" t="s">
        <v>133</v>
      </c>
      <c r="B1" s="95"/>
      <c r="C1" s="95"/>
    </row>
    <row r="2" spans="1:5" ht="50.1" customHeight="1" x14ac:dyDescent="0.25">
      <c r="A2" s="56" t="s">
        <v>12</v>
      </c>
      <c r="B2" s="57" t="s">
        <v>13</v>
      </c>
      <c r="C2" s="58" t="s">
        <v>14</v>
      </c>
      <c r="D2" s="57" t="s">
        <v>15</v>
      </c>
      <c r="E2" s="59" t="s">
        <v>16</v>
      </c>
    </row>
    <row r="3" spans="1:5" ht="24.95" customHeight="1" x14ac:dyDescent="0.25">
      <c r="A3" s="12" t="s">
        <v>17</v>
      </c>
      <c r="B3" s="5">
        <v>597</v>
      </c>
      <c r="C3" s="5">
        <v>437</v>
      </c>
      <c r="D3" s="5">
        <f>SUM(B3-C3)</f>
        <v>160</v>
      </c>
      <c r="E3" s="13">
        <f>C3/B3</f>
        <v>0.73199329983249584</v>
      </c>
    </row>
    <row r="4" spans="1:5" ht="24.95" customHeight="1" x14ac:dyDescent="0.25">
      <c r="A4" s="12" t="s">
        <v>18</v>
      </c>
      <c r="B4" s="5">
        <v>294</v>
      </c>
      <c r="C4" s="5">
        <v>196</v>
      </c>
      <c r="D4" s="5">
        <f t="shared" ref="D4:D5" si="0">SUM(B4-C4)</f>
        <v>98</v>
      </c>
      <c r="E4" s="13">
        <f t="shared" ref="E4:E6" si="1">C4/B4</f>
        <v>0.66666666666666663</v>
      </c>
    </row>
    <row r="5" spans="1:5" ht="24.95" customHeight="1" x14ac:dyDescent="0.25">
      <c r="A5" s="12" t="s">
        <v>19</v>
      </c>
      <c r="B5" s="5">
        <v>124</v>
      </c>
      <c r="C5" s="5">
        <v>84</v>
      </c>
      <c r="D5" s="5">
        <f t="shared" si="0"/>
        <v>40</v>
      </c>
      <c r="E5" s="13">
        <f t="shared" si="1"/>
        <v>0.67741935483870963</v>
      </c>
    </row>
    <row r="6" spans="1:5" ht="24.95" customHeight="1" thickBot="1" x14ac:dyDescent="0.3">
      <c r="A6" s="14" t="s">
        <v>20</v>
      </c>
      <c r="B6" s="15">
        <f>SUM(B3:B5)</f>
        <v>1015</v>
      </c>
      <c r="C6" s="16">
        <f t="shared" ref="C6:D6" si="2">SUM(C3:C5)</f>
        <v>717</v>
      </c>
      <c r="D6" s="16">
        <f t="shared" si="2"/>
        <v>298</v>
      </c>
      <c r="E6" s="17">
        <f t="shared" si="1"/>
        <v>0.70640394088669956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1"/>
  <sheetViews>
    <sheetView tabSelected="1" view="pageBreakPreview" zoomScale="90" zoomScaleNormal="85" zoomScaleSheetLayoutView="90" workbookViewId="0">
      <selection activeCell="C20" sqref="C20"/>
    </sheetView>
  </sheetViews>
  <sheetFormatPr defaultRowHeight="15.75" x14ac:dyDescent="0.25"/>
  <cols>
    <col min="1" max="4" width="10.625" style="1" customWidth="1"/>
    <col min="5" max="5" width="15.625" style="1" customWidth="1"/>
    <col min="6" max="13" width="10.625" style="1" customWidth="1"/>
    <col min="14" max="16384" width="9" style="1"/>
  </cols>
  <sheetData>
    <row r="1" spans="1:15" ht="21.75" thickBot="1" x14ac:dyDescent="0.3">
      <c r="A1" s="94" t="s">
        <v>172</v>
      </c>
      <c r="B1" s="94"/>
      <c r="C1" s="94"/>
      <c r="D1" s="94"/>
      <c r="E1" s="94"/>
    </row>
    <row r="2" spans="1:15" ht="80.099999999999994" customHeight="1" x14ac:dyDescent="0.25">
      <c r="A2" s="56" t="s">
        <v>11</v>
      </c>
      <c r="B2" s="58" t="s">
        <v>155</v>
      </c>
      <c r="C2" s="57" t="s">
        <v>109</v>
      </c>
      <c r="D2" s="57" t="s">
        <v>110</v>
      </c>
      <c r="E2" s="57" t="s">
        <v>111</v>
      </c>
      <c r="F2" s="57" t="s">
        <v>112</v>
      </c>
      <c r="G2" s="57" t="s">
        <v>113</v>
      </c>
      <c r="H2" s="57" t="s">
        <v>114</v>
      </c>
      <c r="I2" s="57" t="s">
        <v>115</v>
      </c>
      <c r="J2" s="57" t="s">
        <v>116</v>
      </c>
      <c r="K2" s="57" t="s">
        <v>117</v>
      </c>
      <c r="L2" s="57" t="s">
        <v>37</v>
      </c>
      <c r="M2" s="59" t="s">
        <v>130</v>
      </c>
    </row>
    <row r="3" spans="1:15" ht="24.95" customHeight="1" x14ac:dyDescent="0.25">
      <c r="A3" s="105" t="s">
        <v>23</v>
      </c>
      <c r="B3" s="5" t="s">
        <v>45</v>
      </c>
      <c r="C3" s="5">
        <v>147</v>
      </c>
      <c r="D3" s="5">
        <v>138</v>
      </c>
      <c r="E3" s="5">
        <v>91</v>
      </c>
      <c r="F3" s="5">
        <v>69</v>
      </c>
      <c r="G3" s="5">
        <v>104</v>
      </c>
      <c r="H3" s="5">
        <v>98</v>
      </c>
      <c r="I3" s="5">
        <v>64</v>
      </c>
      <c r="J3" s="5">
        <v>42</v>
      </c>
      <c r="K3" s="5">
        <v>84</v>
      </c>
      <c r="L3" s="5">
        <v>37</v>
      </c>
      <c r="M3" s="18">
        <f>SUM(C3:L3)</f>
        <v>874</v>
      </c>
      <c r="N3" s="11"/>
      <c r="O3"/>
    </row>
    <row r="4" spans="1:15" ht="24.95" customHeight="1" x14ac:dyDescent="0.25">
      <c r="A4" s="105"/>
      <c r="B4" s="5" t="s">
        <v>27</v>
      </c>
      <c r="C4" s="19">
        <f>C3/$M$3</f>
        <v>0.16819221967963388</v>
      </c>
      <c r="D4" s="19">
        <f t="shared" ref="D4:L4" si="0">D3/$M$3</f>
        <v>0.15789473684210525</v>
      </c>
      <c r="E4" s="19">
        <f t="shared" si="0"/>
        <v>0.10411899313501144</v>
      </c>
      <c r="F4" s="19">
        <f t="shared" si="0"/>
        <v>7.8947368421052627E-2</v>
      </c>
      <c r="G4" s="19">
        <f t="shared" si="0"/>
        <v>0.11899313501144165</v>
      </c>
      <c r="H4" s="19">
        <f t="shared" si="0"/>
        <v>0.11212814645308924</v>
      </c>
      <c r="I4" s="19">
        <f t="shared" si="0"/>
        <v>7.3226544622425629E-2</v>
      </c>
      <c r="J4" s="19">
        <f t="shared" si="0"/>
        <v>4.8054919908466817E-2</v>
      </c>
      <c r="K4" s="19">
        <f t="shared" si="0"/>
        <v>9.6109839816933634E-2</v>
      </c>
      <c r="L4" s="19">
        <f t="shared" si="0"/>
        <v>4.2334096109839819E-2</v>
      </c>
      <c r="M4" s="20">
        <f t="shared" ref="M4:M8" si="1">SUM(C4:L4)</f>
        <v>1</v>
      </c>
      <c r="N4" s="11"/>
      <c r="O4"/>
    </row>
    <row r="5" spans="1:15" ht="24.95" customHeight="1" x14ac:dyDescent="0.25">
      <c r="A5" s="105" t="s">
        <v>24</v>
      </c>
      <c r="B5" s="5" t="s">
        <v>45</v>
      </c>
      <c r="C5" s="5">
        <v>76</v>
      </c>
      <c r="D5" s="5">
        <v>44</v>
      </c>
      <c r="E5" s="5">
        <v>35</v>
      </c>
      <c r="F5" s="5">
        <v>29</v>
      </c>
      <c r="G5" s="5">
        <v>43</v>
      </c>
      <c r="H5" s="5">
        <v>22</v>
      </c>
      <c r="I5" s="5">
        <v>22</v>
      </c>
      <c r="J5" s="5">
        <v>1</v>
      </c>
      <c r="K5" s="5">
        <v>23</v>
      </c>
      <c r="L5" s="5">
        <v>31</v>
      </c>
      <c r="M5" s="21">
        <f t="shared" si="1"/>
        <v>326</v>
      </c>
      <c r="N5" s="11"/>
      <c r="O5"/>
    </row>
    <row r="6" spans="1:15" ht="24.95" customHeight="1" x14ac:dyDescent="0.25">
      <c r="A6" s="105"/>
      <c r="B6" s="5" t="s">
        <v>27</v>
      </c>
      <c r="C6" s="19">
        <f>C5/$M$5</f>
        <v>0.23312883435582821</v>
      </c>
      <c r="D6" s="19">
        <f t="shared" ref="D6:L6" si="2">D5/$M$5</f>
        <v>0.13496932515337423</v>
      </c>
      <c r="E6" s="19">
        <f t="shared" si="2"/>
        <v>0.10736196319018405</v>
      </c>
      <c r="F6" s="19">
        <f t="shared" si="2"/>
        <v>8.8957055214723926E-2</v>
      </c>
      <c r="G6" s="19">
        <f t="shared" si="2"/>
        <v>0.13190184049079753</v>
      </c>
      <c r="H6" s="19">
        <f t="shared" si="2"/>
        <v>6.7484662576687116E-2</v>
      </c>
      <c r="I6" s="19">
        <f t="shared" si="2"/>
        <v>6.7484662576687116E-2</v>
      </c>
      <c r="J6" s="19">
        <f t="shared" si="2"/>
        <v>3.0674846625766872E-3</v>
      </c>
      <c r="K6" s="19">
        <f t="shared" si="2"/>
        <v>7.0552147239263799E-2</v>
      </c>
      <c r="L6" s="22">
        <f t="shared" si="2"/>
        <v>9.5092024539877307E-2</v>
      </c>
      <c r="M6" s="20">
        <f t="shared" si="1"/>
        <v>1</v>
      </c>
      <c r="N6" s="11"/>
      <c r="O6"/>
    </row>
    <row r="7" spans="1:15" ht="24.95" customHeight="1" x14ac:dyDescent="0.25">
      <c r="A7" s="105" t="s">
        <v>25</v>
      </c>
      <c r="B7" s="5" t="s">
        <v>45</v>
      </c>
      <c r="C7" s="5">
        <v>19</v>
      </c>
      <c r="D7" s="5">
        <v>8</v>
      </c>
      <c r="E7" s="5">
        <v>10</v>
      </c>
      <c r="F7" s="5">
        <v>4</v>
      </c>
      <c r="G7" s="5">
        <v>5</v>
      </c>
      <c r="H7" s="5">
        <v>3</v>
      </c>
      <c r="I7" s="5">
        <v>1</v>
      </c>
      <c r="J7" s="5">
        <v>0</v>
      </c>
      <c r="K7" s="5">
        <v>15</v>
      </c>
      <c r="L7" s="5">
        <v>37</v>
      </c>
      <c r="M7" s="21">
        <f t="shared" si="1"/>
        <v>102</v>
      </c>
      <c r="N7" s="11"/>
      <c r="O7"/>
    </row>
    <row r="8" spans="1:15" ht="24.95" customHeight="1" thickBot="1" x14ac:dyDescent="0.3">
      <c r="A8" s="106"/>
      <c r="B8" s="23" t="s">
        <v>27</v>
      </c>
      <c r="C8" s="24">
        <f>C7/$M$7</f>
        <v>0.18627450980392157</v>
      </c>
      <c r="D8" s="24">
        <f t="shared" ref="D8:L8" si="3">D7/$M$7</f>
        <v>7.8431372549019607E-2</v>
      </c>
      <c r="E8" s="24">
        <f t="shared" si="3"/>
        <v>9.8039215686274508E-2</v>
      </c>
      <c r="F8" s="24">
        <f t="shared" si="3"/>
        <v>3.9215686274509803E-2</v>
      </c>
      <c r="G8" s="24">
        <f t="shared" si="3"/>
        <v>4.9019607843137254E-2</v>
      </c>
      <c r="H8" s="24">
        <f t="shared" si="3"/>
        <v>2.9411764705882353E-2</v>
      </c>
      <c r="I8" s="24">
        <f t="shared" si="3"/>
        <v>9.8039215686274508E-3</v>
      </c>
      <c r="J8" s="24">
        <f t="shared" si="3"/>
        <v>0</v>
      </c>
      <c r="K8" s="24">
        <f t="shared" si="3"/>
        <v>0.14705882352941177</v>
      </c>
      <c r="L8" s="25">
        <f t="shared" si="3"/>
        <v>0.36274509803921567</v>
      </c>
      <c r="M8" s="26">
        <f t="shared" si="1"/>
        <v>1</v>
      </c>
      <c r="N8" s="11"/>
      <c r="O8"/>
    </row>
    <row r="9" spans="1:15" ht="16.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/>
    </row>
    <row r="10" spans="1:15" ht="16.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/>
    </row>
    <row r="11" spans="1:15" ht="16.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view="pageBreakPreview" zoomScale="80" zoomScaleNormal="70" zoomScaleSheetLayoutView="80" workbookViewId="0">
      <selection activeCell="G19" sqref="G19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100" t="s">
        <v>134</v>
      </c>
      <c r="B1" s="100"/>
      <c r="C1" s="100"/>
    </row>
    <row r="2" spans="1:6" ht="50.1" customHeight="1" x14ac:dyDescent="0.25">
      <c r="A2" s="56" t="s">
        <v>11</v>
      </c>
      <c r="B2" s="60" t="s">
        <v>21</v>
      </c>
      <c r="C2" s="57" t="s">
        <v>13</v>
      </c>
      <c r="D2" s="58" t="s">
        <v>14</v>
      </c>
      <c r="E2" s="57" t="s">
        <v>15</v>
      </c>
      <c r="F2" s="59" t="s">
        <v>16</v>
      </c>
    </row>
    <row r="3" spans="1:6" ht="20.100000000000001" customHeight="1" x14ac:dyDescent="0.25">
      <c r="A3" s="98" t="s">
        <v>17</v>
      </c>
      <c r="B3" s="84" t="s">
        <v>119</v>
      </c>
      <c r="C3" s="5">
        <v>184</v>
      </c>
      <c r="D3" s="5">
        <v>130</v>
      </c>
      <c r="E3" s="5">
        <f t="shared" ref="E3:E19" si="0">SUM(C3-D3)</f>
        <v>54</v>
      </c>
      <c r="F3" s="6">
        <f>D3/C3</f>
        <v>0.70652173913043481</v>
      </c>
    </row>
    <row r="4" spans="1:6" ht="20.100000000000001" customHeight="1" x14ac:dyDescent="0.25">
      <c r="A4" s="99"/>
      <c r="B4" s="84" t="s">
        <v>120</v>
      </c>
      <c r="C4" s="5">
        <v>125</v>
      </c>
      <c r="D4" s="5">
        <v>97</v>
      </c>
      <c r="E4" s="5">
        <f t="shared" si="0"/>
        <v>28</v>
      </c>
      <c r="F4" s="7">
        <f t="shared" ref="F4:F26" si="1">D4/C4</f>
        <v>0.77600000000000002</v>
      </c>
    </row>
    <row r="5" spans="1:6" ht="20.100000000000001" customHeight="1" x14ac:dyDescent="0.25">
      <c r="A5" s="99"/>
      <c r="B5" s="84" t="s">
        <v>153</v>
      </c>
      <c r="C5" s="5">
        <v>111</v>
      </c>
      <c r="D5" s="5">
        <v>82</v>
      </c>
      <c r="E5" s="5">
        <f t="shared" si="0"/>
        <v>29</v>
      </c>
      <c r="F5" s="7">
        <f t="shared" si="1"/>
        <v>0.73873873873873874</v>
      </c>
    </row>
    <row r="6" spans="1:6" ht="20.100000000000001" customHeight="1" x14ac:dyDescent="0.25">
      <c r="A6" s="99"/>
      <c r="B6" s="84" t="s">
        <v>131</v>
      </c>
      <c r="C6" s="5">
        <v>38</v>
      </c>
      <c r="D6" s="5">
        <v>25</v>
      </c>
      <c r="E6" s="5">
        <f t="shared" si="0"/>
        <v>13</v>
      </c>
      <c r="F6" s="6">
        <f t="shared" si="1"/>
        <v>0.65789473684210531</v>
      </c>
    </row>
    <row r="7" spans="1:6" ht="20.100000000000001" customHeight="1" x14ac:dyDescent="0.25">
      <c r="A7" s="99"/>
      <c r="B7" s="84" t="s">
        <v>121</v>
      </c>
      <c r="C7" s="5">
        <v>53</v>
      </c>
      <c r="D7" s="5">
        <v>43</v>
      </c>
      <c r="E7" s="5">
        <f t="shared" si="0"/>
        <v>10</v>
      </c>
      <c r="F7" s="6">
        <f t="shared" si="1"/>
        <v>0.81132075471698117</v>
      </c>
    </row>
    <row r="8" spans="1:6" ht="20.100000000000001" customHeight="1" x14ac:dyDescent="0.25">
      <c r="A8" s="99"/>
      <c r="B8" s="84" t="s">
        <v>123</v>
      </c>
      <c r="C8" s="5">
        <v>53</v>
      </c>
      <c r="D8" s="5">
        <v>37</v>
      </c>
      <c r="E8" s="5">
        <f t="shared" si="0"/>
        <v>16</v>
      </c>
      <c r="F8" s="6">
        <f t="shared" si="1"/>
        <v>0.69811320754716977</v>
      </c>
    </row>
    <row r="9" spans="1:6" ht="20.100000000000001" customHeight="1" x14ac:dyDescent="0.25">
      <c r="A9" s="99"/>
      <c r="B9" s="84" t="s">
        <v>118</v>
      </c>
      <c r="C9" s="5">
        <v>2</v>
      </c>
      <c r="D9" s="5">
        <v>2</v>
      </c>
      <c r="E9" s="5">
        <f t="shared" si="0"/>
        <v>0</v>
      </c>
      <c r="F9" s="6">
        <f t="shared" si="1"/>
        <v>1</v>
      </c>
    </row>
    <row r="10" spans="1:6" ht="20.100000000000001" customHeight="1" x14ac:dyDescent="0.25">
      <c r="A10" s="99"/>
      <c r="B10" s="84" t="s">
        <v>122</v>
      </c>
      <c r="C10" s="5">
        <v>31</v>
      </c>
      <c r="D10" s="5">
        <v>21</v>
      </c>
      <c r="E10" s="5">
        <f t="shared" si="0"/>
        <v>10</v>
      </c>
      <c r="F10" s="6">
        <f t="shared" si="1"/>
        <v>0.67741935483870963</v>
      </c>
    </row>
    <row r="11" spans="1:6" ht="20.100000000000001" customHeight="1" x14ac:dyDescent="0.25">
      <c r="A11" s="98" t="s">
        <v>18</v>
      </c>
      <c r="B11" s="5" t="s">
        <v>158</v>
      </c>
      <c r="C11" s="5">
        <v>25</v>
      </c>
      <c r="D11" s="5">
        <v>17</v>
      </c>
      <c r="E11" s="5">
        <f t="shared" si="0"/>
        <v>8</v>
      </c>
      <c r="F11" s="33">
        <f t="shared" si="1"/>
        <v>0.68</v>
      </c>
    </row>
    <row r="12" spans="1:6" ht="20.100000000000001" customHeight="1" x14ac:dyDescent="0.25">
      <c r="A12" s="99"/>
      <c r="B12" s="5" t="s">
        <v>159</v>
      </c>
      <c r="C12" s="5">
        <v>42</v>
      </c>
      <c r="D12" s="5">
        <v>24</v>
      </c>
      <c r="E12" s="5">
        <f t="shared" si="0"/>
        <v>18</v>
      </c>
      <c r="F12" s="31">
        <f t="shared" si="1"/>
        <v>0.5714285714285714</v>
      </c>
    </row>
    <row r="13" spans="1:6" ht="20.100000000000001" customHeight="1" x14ac:dyDescent="0.25">
      <c r="A13" s="99"/>
      <c r="B13" s="5" t="s">
        <v>160</v>
      </c>
      <c r="C13" s="5">
        <v>19</v>
      </c>
      <c r="D13" s="5">
        <v>13</v>
      </c>
      <c r="E13" s="5">
        <f t="shared" si="0"/>
        <v>6</v>
      </c>
      <c r="F13" s="31">
        <f t="shared" si="1"/>
        <v>0.68421052631578949</v>
      </c>
    </row>
    <row r="14" spans="1:6" ht="20.100000000000001" customHeight="1" x14ac:dyDescent="0.25">
      <c r="A14" s="99"/>
      <c r="B14" s="5" t="s">
        <v>161</v>
      </c>
      <c r="C14" s="5">
        <v>46</v>
      </c>
      <c r="D14" s="5">
        <v>30</v>
      </c>
      <c r="E14" s="5">
        <f t="shared" si="0"/>
        <v>16</v>
      </c>
      <c r="F14" s="33">
        <f t="shared" si="1"/>
        <v>0.65217391304347827</v>
      </c>
    </row>
    <row r="15" spans="1:6" ht="20.100000000000001" customHeight="1" x14ac:dyDescent="0.25">
      <c r="A15" s="99"/>
      <c r="B15" s="5" t="s">
        <v>162</v>
      </c>
      <c r="C15" s="5">
        <v>18</v>
      </c>
      <c r="D15" s="5">
        <v>8</v>
      </c>
      <c r="E15" s="5">
        <f t="shared" si="0"/>
        <v>10</v>
      </c>
      <c r="F15" s="31">
        <f t="shared" si="1"/>
        <v>0.44444444444444442</v>
      </c>
    </row>
    <row r="16" spans="1:6" ht="20.100000000000001" customHeight="1" x14ac:dyDescent="0.25">
      <c r="A16" s="99"/>
      <c r="B16" s="5" t="s">
        <v>163</v>
      </c>
      <c r="C16" s="5">
        <v>58</v>
      </c>
      <c r="D16" s="5">
        <v>43</v>
      </c>
      <c r="E16" s="5">
        <f t="shared" si="0"/>
        <v>15</v>
      </c>
      <c r="F16" s="33">
        <f t="shared" si="1"/>
        <v>0.74137931034482762</v>
      </c>
    </row>
    <row r="17" spans="1:6" ht="20.100000000000001" customHeight="1" x14ac:dyDescent="0.25">
      <c r="A17" s="99"/>
      <c r="B17" s="5" t="s">
        <v>164</v>
      </c>
      <c r="C17" s="5">
        <v>8</v>
      </c>
      <c r="D17" s="5">
        <v>6</v>
      </c>
      <c r="E17" s="5">
        <f t="shared" si="0"/>
        <v>2</v>
      </c>
      <c r="F17" s="33">
        <f t="shared" si="1"/>
        <v>0.75</v>
      </c>
    </row>
    <row r="18" spans="1:6" ht="20.100000000000001" customHeight="1" x14ac:dyDescent="0.25">
      <c r="A18" s="99"/>
      <c r="B18" s="5" t="s">
        <v>165</v>
      </c>
      <c r="C18" s="5">
        <v>28</v>
      </c>
      <c r="D18" s="5">
        <v>20</v>
      </c>
      <c r="E18" s="5">
        <f t="shared" si="0"/>
        <v>8</v>
      </c>
      <c r="F18" s="33">
        <f t="shared" si="1"/>
        <v>0.7142857142857143</v>
      </c>
    </row>
    <row r="19" spans="1:6" ht="20.100000000000001" customHeight="1" x14ac:dyDescent="0.25">
      <c r="A19" s="99"/>
      <c r="B19" s="5" t="s">
        <v>166</v>
      </c>
      <c r="C19" s="5">
        <v>50</v>
      </c>
      <c r="D19" s="5">
        <v>35</v>
      </c>
      <c r="E19" s="5">
        <f t="shared" si="0"/>
        <v>15</v>
      </c>
      <c r="F19" s="31">
        <f t="shared" si="1"/>
        <v>0.7</v>
      </c>
    </row>
    <row r="20" spans="1:6" ht="20.100000000000001" customHeight="1" x14ac:dyDescent="0.25">
      <c r="A20" s="98" t="s">
        <v>19</v>
      </c>
      <c r="B20" s="5" t="s">
        <v>159</v>
      </c>
      <c r="C20" s="5">
        <v>4</v>
      </c>
      <c r="D20" s="5">
        <v>3</v>
      </c>
      <c r="E20" s="5">
        <f>SUM(C20-D20)</f>
        <v>1</v>
      </c>
      <c r="F20" s="33">
        <f t="shared" si="1"/>
        <v>0.75</v>
      </c>
    </row>
    <row r="21" spans="1:6" ht="20.100000000000001" customHeight="1" x14ac:dyDescent="0.25">
      <c r="A21" s="99"/>
      <c r="B21" s="5" t="s">
        <v>160</v>
      </c>
      <c r="C21" s="5">
        <v>15</v>
      </c>
      <c r="D21" s="5">
        <v>13</v>
      </c>
      <c r="E21" s="5">
        <f t="shared" ref="E21:E26" si="2">SUM(C21-D21)</f>
        <v>2</v>
      </c>
      <c r="F21" s="7">
        <f t="shared" si="1"/>
        <v>0.8666666666666667</v>
      </c>
    </row>
    <row r="22" spans="1:6" ht="20.100000000000001" customHeight="1" x14ac:dyDescent="0.25">
      <c r="A22" s="99"/>
      <c r="B22" s="5" t="s">
        <v>161</v>
      </c>
      <c r="C22" s="5">
        <v>58</v>
      </c>
      <c r="D22" s="5">
        <v>40</v>
      </c>
      <c r="E22" s="5">
        <f t="shared" si="2"/>
        <v>18</v>
      </c>
      <c r="F22" s="7">
        <f t="shared" si="1"/>
        <v>0.68965517241379315</v>
      </c>
    </row>
    <row r="23" spans="1:6" ht="20.100000000000001" customHeight="1" x14ac:dyDescent="0.25">
      <c r="A23" s="99"/>
      <c r="B23" s="5" t="s">
        <v>162</v>
      </c>
      <c r="C23" s="5">
        <v>6</v>
      </c>
      <c r="D23" s="5">
        <v>3</v>
      </c>
      <c r="E23" s="5">
        <f t="shared" si="2"/>
        <v>3</v>
      </c>
      <c r="F23" s="7">
        <f t="shared" si="1"/>
        <v>0.5</v>
      </c>
    </row>
    <row r="24" spans="1:6" ht="20.100000000000001" customHeight="1" x14ac:dyDescent="0.25">
      <c r="A24" s="99"/>
      <c r="B24" s="5" t="s">
        <v>163</v>
      </c>
      <c r="C24" s="5">
        <v>8</v>
      </c>
      <c r="D24" s="5">
        <v>4</v>
      </c>
      <c r="E24" s="5">
        <f t="shared" si="2"/>
        <v>4</v>
      </c>
      <c r="F24" s="7">
        <f t="shared" si="1"/>
        <v>0.5</v>
      </c>
    </row>
    <row r="25" spans="1:6" ht="20.100000000000001" customHeight="1" x14ac:dyDescent="0.25">
      <c r="A25" s="99"/>
      <c r="B25" s="5" t="s">
        <v>165</v>
      </c>
      <c r="C25" s="5">
        <v>6</v>
      </c>
      <c r="D25" s="5">
        <v>3</v>
      </c>
      <c r="E25" s="5">
        <f t="shared" si="2"/>
        <v>3</v>
      </c>
      <c r="F25" s="6">
        <f t="shared" si="1"/>
        <v>0.5</v>
      </c>
    </row>
    <row r="26" spans="1:6" ht="20.100000000000001" customHeight="1" x14ac:dyDescent="0.25">
      <c r="A26" s="99"/>
      <c r="B26" s="5" t="s">
        <v>166</v>
      </c>
      <c r="C26" s="5">
        <v>27</v>
      </c>
      <c r="D26" s="5">
        <v>18</v>
      </c>
      <c r="E26" s="5">
        <f t="shared" si="2"/>
        <v>9</v>
      </c>
      <c r="F26" s="7">
        <f t="shared" si="1"/>
        <v>0.66666666666666663</v>
      </c>
    </row>
    <row r="27" spans="1:6" ht="24.95" customHeight="1" thickBot="1" x14ac:dyDescent="0.3">
      <c r="A27" s="96" t="s">
        <v>20</v>
      </c>
      <c r="B27" s="97"/>
      <c r="C27" s="10">
        <f>SUM(C3:C26)</f>
        <v>1015</v>
      </c>
      <c r="D27" s="4">
        <f>SUM(D3:D26)</f>
        <v>717</v>
      </c>
      <c r="E27" s="4">
        <f>SUM(E3:E26)</f>
        <v>298</v>
      </c>
      <c r="F27" s="8">
        <f>D27/C27</f>
        <v>0.70640394088669956</v>
      </c>
    </row>
  </sheetData>
  <mergeCells count="5">
    <mergeCell ref="A27:B27"/>
    <mergeCell ref="A3:A10"/>
    <mergeCell ref="A11:A19"/>
    <mergeCell ref="A20:A26"/>
    <mergeCell ref="A1:C1"/>
  </mergeCells>
  <phoneticPr fontId="1" type="noConversion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topLeftCell="C1" zoomScale="145" zoomScaleNormal="145" workbookViewId="0">
      <selection activeCell="I14" sqref="I14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9" width="9" style="1"/>
    <col min="10" max="10" width="10.125" style="1" bestFit="1" customWidth="1"/>
    <col min="11" max="16384" width="9" style="1"/>
  </cols>
  <sheetData>
    <row r="1" spans="1:12" ht="21.75" thickBot="1" x14ac:dyDescent="0.3">
      <c r="A1" s="103" t="s">
        <v>135</v>
      </c>
      <c r="B1" s="104"/>
      <c r="C1" s="104"/>
      <c r="D1" s="104"/>
      <c r="E1" s="104"/>
    </row>
    <row r="2" spans="1:12" ht="60" customHeight="1" x14ac:dyDescent="0.25">
      <c r="A2" s="56" t="s">
        <v>11</v>
      </c>
      <c r="B2" s="58" t="s">
        <v>155</v>
      </c>
      <c r="C2" s="58" t="s">
        <v>124</v>
      </c>
      <c r="D2" s="58" t="s">
        <v>125</v>
      </c>
      <c r="E2" s="58" t="s">
        <v>126</v>
      </c>
      <c r="F2" s="58" t="s">
        <v>127</v>
      </c>
      <c r="G2" s="88" t="s">
        <v>154</v>
      </c>
      <c r="H2" s="88" t="s">
        <v>37</v>
      </c>
      <c r="I2" s="58" t="s">
        <v>128</v>
      </c>
      <c r="J2" s="59" t="s">
        <v>22</v>
      </c>
    </row>
    <row r="3" spans="1:12" ht="24.95" customHeight="1" x14ac:dyDescent="0.25">
      <c r="A3" s="98" t="s">
        <v>23</v>
      </c>
      <c r="B3" s="5" t="s">
        <v>26</v>
      </c>
      <c r="C3" s="84">
        <v>32</v>
      </c>
      <c r="D3" s="84">
        <v>372</v>
      </c>
      <c r="E3" s="84">
        <v>10</v>
      </c>
      <c r="F3" s="84">
        <v>2</v>
      </c>
      <c r="G3" s="84">
        <v>5</v>
      </c>
      <c r="H3" s="84">
        <v>10</v>
      </c>
      <c r="I3" s="5">
        <v>6</v>
      </c>
      <c r="J3" s="21">
        <f>SUM(C3:I3)</f>
        <v>437</v>
      </c>
      <c r="K3" s="11"/>
      <c r="L3" s="11"/>
    </row>
    <row r="4" spans="1:12" ht="24.95" customHeight="1" x14ac:dyDescent="0.25">
      <c r="A4" s="101"/>
      <c r="B4" s="5" t="s">
        <v>27</v>
      </c>
      <c r="C4" s="19">
        <f>C3/$J$3</f>
        <v>7.3226544622425629E-2</v>
      </c>
      <c r="D4" s="19">
        <f t="shared" ref="C4:I4" si="0">D3/$J$3</f>
        <v>0.85125858123569798</v>
      </c>
      <c r="E4" s="19">
        <f t="shared" si="0"/>
        <v>2.2883295194508008E-2</v>
      </c>
      <c r="F4" s="19">
        <f t="shared" si="0"/>
        <v>4.5766590389016018E-3</v>
      </c>
      <c r="G4" s="19">
        <f t="shared" si="0"/>
        <v>1.1441647597254004E-2</v>
      </c>
      <c r="H4" s="19">
        <f t="shared" si="0"/>
        <v>2.2883295194508008E-2</v>
      </c>
      <c r="I4" s="19">
        <f t="shared" si="0"/>
        <v>1.3729977116704805E-2</v>
      </c>
      <c r="J4" s="20">
        <f t="shared" ref="J4:J10" si="1">SUM(C4:I4)</f>
        <v>1</v>
      </c>
      <c r="K4" s="11"/>
      <c r="L4" s="11"/>
    </row>
    <row r="5" spans="1:12" ht="24.95" customHeight="1" x14ac:dyDescent="0.25">
      <c r="A5" s="98" t="s">
        <v>24</v>
      </c>
      <c r="B5" s="5" t="s">
        <v>26</v>
      </c>
      <c r="C5" s="5">
        <v>12</v>
      </c>
      <c r="D5" s="5">
        <v>164</v>
      </c>
      <c r="E5" s="5">
        <v>0</v>
      </c>
      <c r="F5" s="5">
        <v>0</v>
      </c>
      <c r="G5" s="5">
        <v>7</v>
      </c>
      <c r="H5" s="5">
        <v>13</v>
      </c>
      <c r="I5" s="5">
        <v>0</v>
      </c>
      <c r="J5" s="21">
        <f>SUM(C5:I5)</f>
        <v>196</v>
      </c>
      <c r="K5" s="11"/>
      <c r="L5" s="11"/>
    </row>
    <row r="6" spans="1:12" ht="24.95" customHeight="1" x14ac:dyDescent="0.25">
      <c r="A6" s="101"/>
      <c r="B6" s="5" t="s">
        <v>27</v>
      </c>
      <c r="C6" s="19">
        <f>C5/$J$5</f>
        <v>6.1224489795918366E-2</v>
      </c>
      <c r="D6" s="19">
        <f t="shared" ref="D6:I6" si="2">D5/$J$5</f>
        <v>0.83673469387755106</v>
      </c>
      <c r="E6" s="19">
        <f t="shared" si="2"/>
        <v>0</v>
      </c>
      <c r="F6" s="19">
        <f t="shared" si="2"/>
        <v>0</v>
      </c>
      <c r="G6" s="19">
        <f t="shared" si="2"/>
        <v>3.5714285714285712E-2</v>
      </c>
      <c r="H6" s="19">
        <f t="shared" si="2"/>
        <v>6.6326530612244902E-2</v>
      </c>
      <c r="I6" s="19">
        <f t="shared" si="2"/>
        <v>0</v>
      </c>
      <c r="J6" s="20">
        <f t="shared" si="1"/>
        <v>1</v>
      </c>
      <c r="K6" s="11"/>
      <c r="L6" s="11"/>
    </row>
    <row r="7" spans="1:12" ht="24.95" customHeight="1" x14ac:dyDescent="0.25">
      <c r="A7" s="98" t="s">
        <v>25</v>
      </c>
      <c r="B7" s="5" t="s">
        <v>26</v>
      </c>
      <c r="C7" s="5">
        <v>1</v>
      </c>
      <c r="D7" s="5">
        <v>79</v>
      </c>
      <c r="E7" s="5">
        <v>2</v>
      </c>
      <c r="F7" s="5">
        <v>0</v>
      </c>
      <c r="G7" s="5">
        <v>0</v>
      </c>
      <c r="H7" s="5">
        <v>1</v>
      </c>
      <c r="I7" s="5">
        <v>1</v>
      </c>
      <c r="J7" s="21">
        <f>SUM(C7:I7)</f>
        <v>84</v>
      </c>
      <c r="K7" s="11"/>
      <c r="L7" s="11"/>
    </row>
    <row r="8" spans="1:12" ht="24.95" customHeight="1" x14ac:dyDescent="0.25">
      <c r="A8" s="99"/>
      <c r="B8" s="52" t="s">
        <v>27</v>
      </c>
      <c r="C8" s="53">
        <f>C7/$J$7</f>
        <v>1.1904761904761904E-2</v>
      </c>
      <c r="D8" s="53">
        <f t="shared" ref="D8:I8" si="3">D7/$J$7</f>
        <v>0.94047619047619047</v>
      </c>
      <c r="E8" s="53">
        <f t="shared" si="3"/>
        <v>2.3809523809523808E-2</v>
      </c>
      <c r="F8" s="53">
        <f t="shared" si="3"/>
        <v>0</v>
      </c>
      <c r="G8" s="53">
        <f t="shared" si="3"/>
        <v>0</v>
      </c>
      <c r="H8" s="53">
        <f t="shared" si="3"/>
        <v>1.1904761904761904E-2</v>
      </c>
      <c r="I8" s="53">
        <f t="shared" si="3"/>
        <v>1.1904761904761904E-2</v>
      </c>
      <c r="J8" s="54">
        <f t="shared" si="1"/>
        <v>0.99999999999999989</v>
      </c>
      <c r="K8" s="11"/>
      <c r="L8" s="11"/>
    </row>
    <row r="9" spans="1:12" ht="24.95" customHeight="1" x14ac:dyDescent="0.25">
      <c r="A9" s="98" t="s">
        <v>28</v>
      </c>
      <c r="B9" s="5" t="s">
        <v>26</v>
      </c>
      <c r="C9" s="5">
        <f>C3+C5+C7</f>
        <v>45</v>
      </c>
      <c r="D9" s="5">
        <f t="shared" ref="D9:I9" si="4">D3+D5+D7</f>
        <v>615</v>
      </c>
      <c r="E9" s="5">
        <f t="shared" si="4"/>
        <v>12</v>
      </c>
      <c r="F9" s="5">
        <f t="shared" si="4"/>
        <v>2</v>
      </c>
      <c r="G9" s="5">
        <f t="shared" si="4"/>
        <v>12</v>
      </c>
      <c r="H9" s="5">
        <f t="shared" si="4"/>
        <v>24</v>
      </c>
      <c r="I9" s="5">
        <f t="shared" si="4"/>
        <v>7</v>
      </c>
      <c r="J9" s="55">
        <f>SUM(C9:I9)</f>
        <v>717</v>
      </c>
      <c r="K9" s="11"/>
      <c r="L9" s="11"/>
    </row>
    <row r="10" spans="1:12" ht="24.95" customHeight="1" thickBot="1" x14ac:dyDescent="0.3">
      <c r="A10" s="102"/>
      <c r="B10" s="23" t="s">
        <v>27</v>
      </c>
      <c r="C10" s="24">
        <f>C9/$J$9</f>
        <v>6.2761506276150625E-2</v>
      </c>
      <c r="D10" s="24">
        <f t="shared" ref="D10:I10" si="5">D9/$J$9</f>
        <v>0.85774058577405854</v>
      </c>
      <c r="E10" s="24">
        <f t="shared" si="5"/>
        <v>1.6736401673640166E-2</v>
      </c>
      <c r="F10" s="24">
        <f t="shared" si="5"/>
        <v>2.7894002789400278E-3</v>
      </c>
      <c r="G10" s="24">
        <f t="shared" si="5"/>
        <v>1.6736401673640166E-2</v>
      </c>
      <c r="H10" s="24">
        <f t="shared" si="5"/>
        <v>3.3472803347280332E-2</v>
      </c>
      <c r="I10" s="24">
        <f t="shared" si="5"/>
        <v>9.7629009762900971E-3</v>
      </c>
      <c r="J10" s="26">
        <f t="shared" si="1"/>
        <v>1</v>
      </c>
      <c r="K10" s="11"/>
      <c r="L10" s="11"/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topLeftCell="A2" zoomScale="90" zoomScaleNormal="90" workbookViewId="0">
      <selection activeCell="C12" sqref="C12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104" t="s">
        <v>136</v>
      </c>
      <c r="B1" s="104"/>
      <c r="C1" s="104"/>
    </row>
    <row r="2" spans="1:13" s="9" customFormat="1" ht="20.100000000000001" customHeight="1" x14ac:dyDescent="0.25">
      <c r="A2" s="112" t="s">
        <v>29</v>
      </c>
      <c r="B2" s="110" t="s">
        <v>155</v>
      </c>
      <c r="C2" s="107" t="s">
        <v>30</v>
      </c>
      <c r="D2" s="107"/>
      <c r="E2" s="107"/>
      <c r="F2" s="107"/>
      <c r="G2" s="107"/>
      <c r="H2" s="107"/>
      <c r="I2" s="108"/>
    </row>
    <row r="3" spans="1:13" s="2" customFormat="1" ht="99.95" customHeight="1" x14ac:dyDescent="0.25">
      <c r="A3" s="113"/>
      <c r="B3" s="111"/>
      <c r="C3" s="61" t="s">
        <v>31</v>
      </c>
      <c r="D3" s="61" t="s">
        <v>32</v>
      </c>
      <c r="E3" s="61" t="s">
        <v>33</v>
      </c>
      <c r="F3" s="61" t="s">
        <v>34</v>
      </c>
      <c r="G3" s="61" t="s">
        <v>35</v>
      </c>
      <c r="H3" s="61" t="s">
        <v>36</v>
      </c>
      <c r="I3" s="62" t="s">
        <v>37</v>
      </c>
    </row>
    <row r="4" spans="1:13" ht="24.95" customHeight="1" x14ac:dyDescent="0.25">
      <c r="A4" s="105" t="s">
        <v>23</v>
      </c>
      <c r="B4" s="5" t="s">
        <v>26</v>
      </c>
      <c r="C4" s="5">
        <v>154</v>
      </c>
      <c r="D4" s="5">
        <v>10</v>
      </c>
      <c r="E4" s="5">
        <v>54</v>
      </c>
      <c r="F4" s="5">
        <v>64</v>
      </c>
      <c r="G4" s="5">
        <v>7</v>
      </c>
      <c r="H4" s="5">
        <v>9</v>
      </c>
      <c r="I4" s="21">
        <v>29</v>
      </c>
      <c r="J4" s="11">
        <f>SUM(C4:I4)</f>
        <v>327</v>
      </c>
      <c r="K4" s="11"/>
      <c r="L4" s="11"/>
    </row>
    <row r="5" spans="1:13" ht="24.95" customHeight="1" x14ac:dyDescent="0.25">
      <c r="A5" s="105"/>
      <c r="B5" s="5" t="s">
        <v>27</v>
      </c>
      <c r="C5" s="19">
        <f t="shared" ref="C5:I5" si="0">C4/$K$12</f>
        <v>0.41397849462365593</v>
      </c>
      <c r="D5" s="19">
        <f t="shared" si="0"/>
        <v>2.6881720430107527E-2</v>
      </c>
      <c r="E5" s="19">
        <f t="shared" si="0"/>
        <v>0.14516129032258066</v>
      </c>
      <c r="F5" s="19">
        <f t="shared" si="0"/>
        <v>0.17204301075268819</v>
      </c>
      <c r="G5" s="19">
        <f t="shared" si="0"/>
        <v>1.8817204301075269E-2</v>
      </c>
      <c r="H5" s="19">
        <f t="shared" si="0"/>
        <v>2.4193548387096774E-2</v>
      </c>
      <c r="I5" s="13">
        <f t="shared" si="0"/>
        <v>7.7956989247311828E-2</v>
      </c>
      <c r="J5" s="51">
        <f t="shared" ref="J5:J9" si="1">SUM(C5:I5)</f>
        <v>0.87903225806451613</v>
      </c>
      <c r="K5" s="11"/>
      <c r="L5"/>
      <c r="M5"/>
    </row>
    <row r="6" spans="1:13" ht="24.95" customHeight="1" x14ac:dyDescent="0.25">
      <c r="A6" s="105" t="s">
        <v>24</v>
      </c>
      <c r="B6" s="5" t="s">
        <v>26</v>
      </c>
      <c r="C6" s="5">
        <v>86</v>
      </c>
      <c r="D6" s="5">
        <v>19</v>
      </c>
      <c r="E6" s="5">
        <v>9</v>
      </c>
      <c r="F6" s="5">
        <v>15</v>
      </c>
      <c r="G6" s="5">
        <v>6</v>
      </c>
      <c r="H6" s="5">
        <v>9</v>
      </c>
      <c r="I6" s="21">
        <v>9</v>
      </c>
      <c r="J6" s="11">
        <f t="shared" si="1"/>
        <v>153</v>
      </c>
      <c r="K6" s="11"/>
      <c r="L6"/>
      <c r="M6"/>
    </row>
    <row r="7" spans="1:13" ht="24.95" customHeight="1" x14ac:dyDescent="0.25">
      <c r="A7" s="105"/>
      <c r="B7" s="5" t="s">
        <v>27</v>
      </c>
      <c r="C7" s="19">
        <f t="shared" ref="C7:I7" si="2">C6/$K$14</f>
        <v>0.52439024390243905</v>
      </c>
      <c r="D7" s="19">
        <f t="shared" si="2"/>
        <v>0.11585365853658537</v>
      </c>
      <c r="E7" s="19">
        <f t="shared" si="2"/>
        <v>5.4878048780487805E-2</v>
      </c>
      <c r="F7" s="19">
        <f t="shared" si="2"/>
        <v>9.1463414634146339E-2</v>
      </c>
      <c r="G7" s="19">
        <f t="shared" si="2"/>
        <v>3.6585365853658534E-2</v>
      </c>
      <c r="H7" s="19">
        <f t="shared" si="2"/>
        <v>5.4878048780487805E-2</v>
      </c>
      <c r="I7" s="13">
        <f t="shared" si="2"/>
        <v>5.4878048780487805E-2</v>
      </c>
      <c r="J7" s="11">
        <f t="shared" si="1"/>
        <v>0.93292682926829285</v>
      </c>
      <c r="K7" s="11"/>
      <c r="L7"/>
      <c r="M7"/>
    </row>
    <row r="8" spans="1:13" ht="24.95" customHeight="1" x14ac:dyDescent="0.25">
      <c r="A8" s="105" t="s">
        <v>25</v>
      </c>
      <c r="B8" s="5" t="s">
        <v>26</v>
      </c>
      <c r="C8" s="5">
        <v>15</v>
      </c>
      <c r="D8" s="5">
        <v>3</v>
      </c>
      <c r="E8" s="5">
        <v>55</v>
      </c>
      <c r="F8" s="5">
        <v>2</v>
      </c>
      <c r="G8" s="5">
        <v>2</v>
      </c>
      <c r="H8" s="5">
        <v>0</v>
      </c>
      <c r="I8" s="21">
        <v>1</v>
      </c>
      <c r="J8" s="11">
        <f t="shared" si="1"/>
        <v>78</v>
      </c>
      <c r="K8" s="11"/>
      <c r="L8"/>
      <c r="M8"/>
    </row>
    <row r="9" spans="1:13" ht="24" customHeight="1" thickBot="1" x14ac:dyDescent="0.3">
      <c r="A9" s="106"/>
      <c r="B9" s="23" t="s">
        <v>27</v>
      </c>
      <c r="C9" s="24">
        <f t="shared" ref="C9:I9" si="3">C8/$K$16</f>
        <v>0.189873417721519</v>
      </c>
      <c r="D9" s="24">
        <f t="shared" si="3"/>
        <v>3.7974683544303799E-2</v>
      </c>
      <c r="E9" s="24">
        <f t="shared" si="3"/>
        <v>0.69620253164556967</v>
      </c>
      <c r="F9" s="24">
        <f t="shared" si="3"/>
        <v>2.5316455696202531E-2</v>
      </c>
      <c r="G9" s="24">
        <f t="shared" si="3"/>
        <v>2.5316455696202531E-2</v>
      </c>
      <c r="H9" s="24">
        <f t="shared" si="3"/>
        <v>0</v>
      </c>
      <c r="I9" s="49">
        <f t="shared" si="3"/>
        <v>1.2658227848101266E-2</v>
      </c>
      <c r="J9" s="11">
        <f t="shared" si="1"/>
        <v>0.98734177215189878</v>
      </c>
      <c r="K9" s="11"/>
      <c r="L9"/>
      <c r="M9"/>
    </row>
    <row r="10" spans="1:13" s="9" customFormat="1" ht="20.100000000000001" customHeight="1" thickBot="1" x14ac:dyDescent="0.3">
      <c r="A10" s="112" t="s">
        <v>29</v>
      </c>
      <c r="B10" s="110" t="s">
        <v>155</v>
      </c>
      <c r="C10" s="107" t="s">
        <v>38</v>
      </c>
      <c r="D10" s="107"/>
      <c r="E10" s="107"/>
      <c r="F10" s="107"/>
      <c r="G10" s="107"/>
      <c r="H10" s="107"/>
      <c r="I10" s="109"/>
      <c r="J10" s="63"/>
      <c r="K10" s="63"/>
      <c r="L10"/>
      <c r="M10"/>
    </row>
    <row r="11" spans="1:13" ht="94.5" x14ac:dyDescent="0.25">
      <c r="A11" s="113"/>
      <c r="B11" s="111"/>
      <c r="C11" s="61" t="s">
        <v>31</v>
      </c>
      <c r="D11" s="61" t="s">
        <v>32</v>
      </c>
      <c r="E11" s="61" t="s">
        <v>33</v>
      </c>
      <c r="F11" s="61" t="s">
        <v>34</v>
      </c>
      <c r="G11" s="61" t="s">
        <v>35</v>
      </c>
      <c r="H11" s="61" t="s">
        <v>36</v>
      </c>
      <c r="I11" s="62" t="s">
        <v>37</v>
      </c>
      <c r="J11" s="64"/>
      <c r="K11" s="65" t="s">
        <v>129</v>
      </c>
      <c r="L11"/>
      <c r="M11"/>
    </row>
    <row r="12" spans="1:13" ht="24.95" customHeight="1" x14ac:dyDescent="0.25">
      <c r="A12" s="105" t="s">
        <v>23</v>
      </c>
      <c r="B12" s="5" t="s">
        <v>26</v>
      </c>
      <c r="C12" s="5">
        <v>25</v>
      </c>
      <c r="D12" s="5">
        <v>5</v>
      </c>
      <c r="E12" s="5">
        <v>3</v>
      </c>
      <c r="F12" s="5">
        <v>8</v>
      </c>
      <c r="G12" s="5">
        <v>0</v>
      </c>
      <c r="H12" s="5">
        <v>1</v>
      </c>
      <c r="I12" s="21">
        <v>3</v>
      </c>
      <c r="J12" s="45">
        <f>SUM(C12:I12)</f>
        <v>45</v>
      </c>
      <c r="K12" s="46">
        <f t="shared" ref="K12:K17" si="4">J4+J12</f>
        <v>372</v>
      </c>
      <c r="L12" s="11"/>
      <c r="M12" s="11"/>
    </row>
    <row r="13" spans="1:13" ht="24.95" customHeight="1" x14ac:dyDescent="0.25">
      <c r="A13" s="105"/>
      <c r="B13" s="5" t="s">
        <v>27</v>
      </c>
      <c r="C13" s="19">
        <f>C12/$K$12</f>
        <v>6.7204301075268813E-2</v>
      </c>
      <c r="D13" s="19">
        <f t="shared" ref="D13:I13" si="5">D12/$K$12</f>
        <v>1.3440860215053764E-2</v>
      </c>
      <c r="E13" s="19">
        <f t="shared" si="5"/>
        <v>8.0645161290322578E-3</v>
      </c>
      <c r="F13" s="19">
        <f t="shared" si="5"/>
        <v>2.1505376344086023E-2</v>
      </c>
      <c r="G13" s="19">
        <f t="shared" si="5"/>
        <v>0</v>
      </c>
      <c r="H13" s="19">
        <f t="shared" si="5"/>
        <v>2.6881720430107529E-3</v>
      </c>
      <c r="I13" s="13">
        <f t="shared" si="5"/>
        <v>8.0645161290322578E-3</v>
      </c>
      <c r="J13" s="47">
        <f t="shared" ref="J13:J17" si="6">SUM(C13:I13)</f>
        <v>0.12096774193548387</v>
      </c>
      <c r="K13" s="48">
        <f t="shared" si="4"/>
        <v>1</v>
      </c>
      <c r="L13" s="11"/>
      <c r="M13" s="11"/>
    </row>
    <row r="14" spans="1:13" ht="24.95" customHeight="1" x14ac:dyDescent="0.25">
      <c r="A14" s="105" t="s">
        <v>24</v>
      </c>
      <c r="B14" s="5" t="s">
        <v>26</v>
      </c>
      <c r="C14" s="5">
        <v>3</v>
      </c>
      <c r="D14" s="5">
        <v>1</v>
      </c>
      <c r="E14" s="5">
        <v>0</v>
      </c>
      <c r="F14" s="5">
        <v>2</v>
      </c>
      <c r="G14" s="5">
        <v>0</v>
      </c>
      <c r="H14" s="5">
        <v>3</v>
      </c>
      <c r="I14" s="21">
        <v>2</v>
      </c>
      <c r="J14" s="45">
        <f t="shared" si="6"/>
        <v>11</v>
      </c>
      <c r="K14" s="46">
        <f t="shared" si="4"/>
        <v>164</v>
      </c>
      <c r="L14" s="11"/>
      <c r="M14" s="11"/>
    </row>
    <row r="15" spans="1:13" ht="24.95" customHeight="1" x14ac:dyDescent="0.25">
      <c r="A15" s="105"/>
      <c r="B15" s="5" t="s">
        <v>27</v>
      </c>
      <c r="C15" s="19">
        <f>C14/$K$14</f>
        <v>1.8292682926829267E-2</v>
      </c>
      <c r="D15" s="19">
        <f t="shared" ref="D15:I15" si="7">D14/$K$14</f>
        <v>6.0975609756097563E-3</v>
      </c>
      <c r="E15" s="19">
        <f t="shared" si="7"/>
        <v>0</v>
      </c>
      <c r="F15" s="19">
        <f t="shared" si="7"/>
        <v>1.2195121951219513E-2</v>
      </c>
      <c r="G15" s="19">
        <f t="shared" si="7"/>
        <v>0</v>
      </c>
      <c r="H15" s="19">
        <f t="shared" si="7"/>
        <v>1.8292682926829267E-2</v>
      </c>
      <c r="I15" s="13">
        <f t="shared" si="7"/>
        <v>1.2195121951219513E-2</v>
      </c>
      <c r="J15" s="45">
        <f t="shared" si="6"/>
        <v>6.7073170731707321E-2</v>
      </c>
      <c r="K15" s="48">
        <f t="shared" si="4"/>
        <v>1.0000000000000002</v>
      </c>
      <c r="L15" s="11"/>
      <c r="M15" s="11"/>
    </row>
    <row r="16" spans="1:13" ht="24.95" customHeight="1" x14ac:dyDescent="0.25">
      <c r="A16" s="105" t="s">
        <v>25</v>
      </c>
      <c r="B16" s="5" t="s">
        <v>26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21">
        <v>0</v>
      </c>
      <c r="J16" s="45">
        <f t="shared" si="6"/>
        <v>1</v>
      </c>
      <c r="K16" s="46">
        <f t="shared" si="4"/>
        <v>79</v>
      </c>
      <c r="L16" s="11"/>
      <c r="M16" s="11"/>
    </row>
    <row r="17" spans="1:13" ht="24.95" customHeight="1" thickBot="1" x14ac:dyDescent="0.3">
      <c r="A17" s="106"/>
      <c r="B17" s="23" t="s">
        <v>27</v>
      </c>
      <c r="C17" s="24">
        <f>C16/$K$16</f>
        <v>0</v>
      </c>
      <c r="D17" s="24">
        <f t="shared" ref="D17:I17" si="8">D16/$K$16</f>
        <v>0</v>
      </c>
      <c r="E17" s="24">
        <f t="shared" si="8"/>
        <v>1.2658227848101266E-2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49">
        <f t="shared" si="8"/>
        <v>0</v>
      </c>
      <c r="J17" s="45">
        <f t="shared" si="6"/>
        <v>1.2658227848101266E-2</v>
      </c>
      <c r="K17" s="50">
        <f t="shared" si="4"/>
        <v>1</v>
      </c>
      <c r="L17" s="11"/>
      <c r="M17" s="11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13">
    <mergeCell ref="A1:C1"/>
    <mergeCell ref="A14:A15"/>
    <mergeCell ref="A16:A17"/>
    <mergeCell ref="C2:I2"/>
    <mergeCell ref="C10:I10"/>
    <mergeCell ref="A4:A5"/>
    <mergeCell ref="A6:A7"/>
    <mergeCell ref="A8:A9"/>
    <mergeCell ref="A12:A13"/>
    <mergeCell ref="B2:B3"/>
    <mergeCell ref="A2:A3"/>
    <mergeCell ref="A10:A11"/>
    <mergeCell ref="B10:B11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7"/>
  <sheetViews>
    <sheetView topLeftCell="E1" zoomScale="80" zoomScaleNormal="80" workbookViewId="0">
      <selection activeCell="S6" sqref="S6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0" ht="21.75" thickBot="1" x14ac:dyDescent="0.3">
      <c r="A1" s="104" t="s">
        <v>137</v>
      </c>
      <c r="B1" s="104"/>
      <c r="C1" s="104"/>
      <c r="D1" s="104"/>
    </row>
    <row r="2" spans="1:20" ht="20.100000000000001" customHeight="1" x14ac:dyDescent="0.25">
      <c r="A2" s="117" t="s">
        <v>39</v>
      </c>
      <c r="B2" s="119" t="s">
        <v>155</v>
      </c>
      <c r="C2" s="114" t="s">
        <v>30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20" ht="170.1" customHeight="1" x14ac:dyDescent="0.25">
      <c r="A3" s="118"/>
      <c r="B3" s="120"/>
      <c r="C3" s="66" t="s">
        <v>0</v>
      </c>
      <c r="D3" s="66" t="s">
        <v>40</v>
      </c>
      <c r="E3" s="66" t="s">
        <v>1</v>
      </c>
      <c r="F3" s="66" t="s">
        <v>2</v>
      </c>
      <c r="G3" s="66" t="s">
        <v>3</v>
      </c>
      <c r="H3" s="66" t="s">
        <v>41</v>
      </c>
      <c r="I3" s="66" t="s">
        <v>4</v>
      </c>
      <c r="J3" s="66" t="s">
        <v>5</v>
      </c>
      <c r="K3" s="66" t="s">
        <v>42</v>
      </c>
      <c r="L3" s="66" t="s">
        <v>6</v>
      </c>
      <c r="M3" s="66" t="s">
        <v>43</v>
      </c>
      <c r="N3" s="66" t="s">
        <v>7</v>
      </c>
      <c r="O3" s="66" t="s">
        <v>8</v>
      </c>
      <c r="P3" s="66" t="s">
        <v>9</v>
      </c>
      <c r="Q3" s="66" t="s">
        <v>10</v>
      </c>
      <c r="R3" s="67" t="s">
        <v>44</v>
      </c>
      <c r="S3" s="68" t="s">
        <v>130</v>
      </c>
    </row>
    <row r="4" spans="1:20" ht="24.95" customHeight="1" x14ac:dyDescent="0.25">
      <c r="A4" s="105" t="s">
        <v>23</v>
      </c>
      <c r="B4" s="5" t="s">
        <v>26</v>
      </c>
      <c r="C4" s="5">
        <v>6</v>
      </c>
      <c r="D4" s="5">
        <v>4</v>
      </c>
      <c r="E4" s="5">
        <v>9</v>
      </c>
      <c r="F4" s="5">
        <v>2</v>
      </c>
      <c r="G4" s="5">
        <v>0</v>
      </c>
      <c r="H4" s="5">
        <v>131</v>
      </c>
      <c r="I4" s="5">
        <v>23</v>
      </c>
      <c r="J4" s="5">
        <v>17</v>
      </c>
      <c r="K4" s="5">
        <v>4</v>
      </c>
      <c r="L4" s="5">
        <v>9</v>
      </c>
      <c r="M4" s="5">
        <v>38</v>
      </c>
      <c r="N4" s="5">
        <v>4</v>
      </c>
      <c r="O4" s="5">
        <v>42</v>
      </c>
      <c r="P4" s="5">
        <v>62</v>
      </c>
      <c r="Q4" s="5">
        <v>19</v>
      </c>
      <c r="R4" s="44">
        <v>2</v>
      </c>
      <c r="S4" s="21">
        <f>SUM(C4:R4)</f>
        <v>372</v>
      </c>
      <c r="T4" s="11"/>
    </row>
    <row r="5" spans="1:20" ht="24.95" customHeight="1" x14ac:dyDescent="0.25">
      <c r="A5" s="105"/>
      <c r="B5" s="5" t="s">
        <v>27</v>
      </c>
      <c r="C5" s="19">
        <f>C4/$S$4</f>
        <v>1.6129032258064516E-2</v>
      </c>
      <c r="D5" s="19">
        <f t="shared" ref="D5:R5" si="0">D4/$S$4</f>
        <v>1.0752688172043012E-2</v>
      </c>
      <c r="E5" s="19">
        <f t="shared" si="0"/>
        <v>2.4193548387096774E-2</v>
      </c>
      <c r="F5" s="19">
        <f t="shared" si="0"/>
        <v>5.3763440860215058E-3</v>
      </c>
      <c r="G5" s="19">
        <f t="shared" si="0"/>
        <v>0</v>
      </c>
      <c r="H5" s="19">
        <f t="shared" si="0"/>
        <v>0.35215053763440862</v>
      </c>
      <c r="I5" s="19">
        <f t="shared" si="0"/>
        <v>6.1827956989247312E-2</v>
      </c>
      <c r="J5" s="19">
        <f t="shared" si="0"/>
        <v>4.5698924731182797E-2</v>
      </c>
      <c r="K5" s="19">
        <f t="shared" si="0"/>
        <v>1.0752688172043012E-2</v>
      </c>
      <c r="L5" s="19">
        <f t="shared" si="0"/>
        <v>2.4193548387096774E-2</v>
      </c>
      <c r="M5" s="19">
        <f t="shared" si="0"/>
        <v>0.10215053763440861</v>
      </c>
      <c r="N5" s="19">
        <f t="shared" si="0"/>
        <v>1.0752688172043012E-2</v>
      </c>
      <c r="O5" s="19">
        <f t="shared" si="0"/>
        <v>0.11290322580645161</v>
      </c>
      <c r="P5" s="19">
        <f t="shared" si="0"/>
        <v>0.16666666666666666</v>
      </c>
      <c r="Q5" s="19">
        <f t="shared" si="0"/>
        <v>5.1075268817204304E-2</v>
      </c>
      <c r="R5" s="22">
        <f t="shared" si="0"/>
        <v>5.3763440860215058E-3</v>
      </c>
      <c r="S5" s="20">
        <f t="shared" ref="S5:S9" si="1">SUM(C5:R5)</f>
        <v>0.99999999999999989</v>
      </c>
      <c r="T5" s="11"/>
    </row>
    <row r="6" spans="1:20" ht="24.95" customHeight="1" x14ac:dyDescent="0.25">
      <c r="A6" s="105" t="s">
        <v>24</v>
      </c>
      <c r="B6" s="5" t="s">
        <v>26</v>
      </c>
      <c r="C6" s="5">
        <v>3</v>
      </c>
      <c r="D6" s="5">
        <v>4</v>
      </c>
      <c r="E6" s="5">
        <v>7</v>
      </c>
      <c r="F6" s="5">
        <v>0</v>
      </c>
      <c r="G6" s="5">
        <v>2</v>
      </c>
      <c r="H6" s="5">
        <v>13</v>
      </c>
      <c r="I6" s="5">
        <v>7</v>
      </c>
      <c r="J6" s="5">
        <v>3</v>
      </c>
      <c r="K6" s="5">
        <v>5</v>
      </c>
      <c r="L6" s="5">
        <v>26</v>
      </c>
      <c r="M6" s="5">
        <v>18</v>
      </c>
      <c r="N6" s="5">
        <v>17</v>
      </c>
      <c r="O6" s="5">
        <v>15</v>
      </c>
      <c r="P6" s="5">
        <v>28</v>
      </c>
      <c r="Q6" s="44">
        <v>16</v>
      </c>
      <c r="R6" s="44">
        <v>0</v>
      </c>
      <c r="S6" s="21">
        <f t="shared" si="1"/>
        <v>164</v>
      </c>
      <c r="T6" s="11"/>
    </row>
    <row r="7" spans="1:20" ht="24.95" customHeight="1" x14ac:dyDescent="0.25">
      <c r="A7" s="105"/>
      <c r="B7" s="5" t="s">
        <v>27</v>
      </c>
      <c r="C7" s="19">
        <f>C6/$S$6</f>
        <v>1.8292682926829267E-2</v>
      </c>
      <c r="D7" s="19">
        <f t="shared" ref="D7:R7" si="2">D6/$S$6</f>
        <v>2.4390243902439025E-2</v>
      </c>
      <c r="E7" s="19">
        <f t="shared" si="2"/>
        <v>4.2682926829268296E-2</v>
      </c>
      <c r="F7" s="19">
        <f t="shared" si="2"/>
        <v>0</v>
      </c>
      <c r="G7" s="19">
        <f t="shared" si="2"/>
        <v>1.2195121951219513E-2</v>
      </c>
      <c r="H7" s="19">
        <f t="shared" si="2"/>
        <v>7.926829268292683E-2</v>
      </c>
      <c r="I7" s="19">
        <f t="shared" si="2"/>
        <v>4.2682926829268296E-2</v>
      </c>
      <c r="J7" s="19">
        <f t="shared" si="2"/>
        <v>1.8292682926829267E-2</v>
      </c>
      <c r="K7" s="19">
        <f t="shared" si="2"/>
        <v>3.048780487804878E-2</v>
      </c>
      <c r="L7" s="19">
        <f t="shared" si="2"/>
        <v>0.15853658536585366</v>
      </c>
      <c r="M7" s="19">
        <f t="shared" si="2"/>
        <v>0.10975609756097561</v>
      </c>
      <c r="N7" s="19">
        <f t="shared" si="2"/>
        <v>0.10365853658536585</v>
      </c>
      <c r="O7" s="19">
        <f t="shared" si="2"/>
        <v>9.1463414634146339E-2</v>
      </c>
      <c r="P7" s="19">
        <f t="shared" si="2"/>
        <v>0.17073170731707318</v>
      </c>
      <c r="Q7" s="19">
        <f t="shared" si="2"/>
        <v>9.7560975609756101E-2</v>
      </c>
      <c r="R7" s="22">
        <f t="shared" si="2"/>
        <v>0</v>
      </c>
      <c r="S7" s="20">
        <f t="shared" si="1"/>
        <v>1</v>
      </c>
      <c r="T7" s="11"/>
    </row>
    <row r="8" spans="1:20" ht="24.95" customHeight="1" x14ac:dyDescent="0.25">
      <c r="A8" s="105" t="s">
        <v>25</v>
      </c>
      <c r="B8" s="5" t="s">
        <v>26</v>
      </c>
      <c r="C8" s="5">
        <v>0</v>
      </c>
      <c r="D8" s="5">
        <v>1</v>
      </c>
      <c r="E8" s="5">
        <v>1</v>
      </c>
      <c r="F8" s="5">
        <v>0</v>
      </c>
      <c r="G8" s="5">
        <v>0</v>
      </c>
      <c r="H8" s="5">
        <v>4</v>
      </c>
      <c r="I8" s="5">
        <v>1</v>
      </c>
      <c r="J8" s="5">
        <v>2</v>
      </c>
      <c r="K8" s="5">
        <v>0</v>
      </c>
      <c r="L8" s="5">
        <v>5</v>
      </c>
      <c r="M8" s="5">
        <v>3</v>
      </c>
      <c r="N8" s="5">
        <v>2</v>
      </c>
      <c r="O8" s="5">
        <v>54</v>
      </c>
      <c r="P8" s="5">
        <v>2</v>
      </c>
      <c r="Q8" s="5">
        <v>3</v>
      </c>
      <c r="R8" s="44">
        <v>1</v>
      </c>
      <c r="S8" s="21">
        <f t="shared" si="1"/>
        <v>79</v>
      </c>
      <c r="T8" s="11"/>
    </row>
    <row r="9" spans="1:20" ht="24.95" customHeight="1" thickBot="1" x14ac:dyDescent="0.3">
      <c r="A9" s="106"/>
      <c r="B9" s="23" t="s">
        <v>27</v>
      </c>
      <c r="C9" s="25">
        <f>C8/$S$8</f>
        <v>0</v>
      </c>
      <c r="D9" s="24">
        <f t="shared" ref="D9:R9" si="3">D8/$S$8</f>
        <v>1.2658227848101266E-2</v>
      </c>
      <c r="E9" s="24">
        <f t="shared" si="3"/>
        <v>1.2658227848101266E-2</v>
      </c>
      <c r="F9" s="24">
        <f t="shared" si="3"/>
        <v>0</v>
      </c>
      <c r="G9" s="25">
        <f t="shared" si="3"/>
        <v>0</v>
      </c>
      <c r="H9" s="25">
        <f t="shared" si="3"/>
        <v>5.0632911392405063E-2</v>
      </c>
      <c r="I9" s="25">
        <f t="shared" si="3"/>
        <v>1.2658227848101266E-2</v>
      </c>
      <c r="J9" s="24">
        <f t="shared" si="3"/>
        <v>2.5316455696202531E-2</v>
      </c>
      <c r="K9" s="24">
        <f t="shared" si="3"/>
        <v>0</v>
      </c>
      <c r="L9" s="24">
        <f t="shared" si="3"/>
        <v>6.3291139240506333E-2</v>
      </c>
      <c r="M9" s="24">
        <f t="shared" si="3"/>
        <v>3.7974683544303799E-2</v>
      </c>
      <c r="N9" s="24">
        <f t="shared" si="3"/>
        <v>2.5316455696202531E-2</v>
      </c>
      <c r="O9" s="24">
        <f t="shared" si="3"/>
        <v>0.68354430379746833</v>
      </c>
      <c r="P9" s="24">
        <f t="shared" si="3"/>
        <v>2.5316455696202531E-2</v>
      </c>
      <c r="Q9" s="25">
        <f t="shared" si="3"/>
        <v>3.7974683544303799E-2</v>
      </c>
      <c r="R9" s="24">
        <f t="shared" si="3"/>
        <v>1.2658227848101266E-2</v>
      </c>
      <c r="S9" s="26">
        <f t="shared" si="1"/>
        <v>1</v>
      </c>
      <c r="T9" s="11"/>
    </row>
    <row r="10" spans="1:20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6.5" x14ac:dyDescent="0.25">
      <c r="A11" s="11"/>
      <c r="B11" s="11"/>
      <c r="C11" s="11"/>
      <c r="D11" s="11"/>
      <c r="E11" s="11"/>
      <c r="F11" s="11"/>
      <c r="G11" s="11"/>
      <c r="H11"/>
      <c r="I11"/>
      <c r="J11"/>
      <c r="K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6.5" x14ac:dyDescent="0.25">
      <c r="A12" s="11"/>
      <c r="B12" s="11"/>
      <c r="C12" s="11"/>
      <c r="D12" s="11"/>
      <c r="E12"/>
      <c r="F12" s="11"/>
      <c r="G12" s="11"/>
      <c r="H12"/>
      <c r="I12"/>
      <c r="J12"/>
      <c r="K12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5" x14ac:dyDescent="0.25">
      <c r="A13" s="11"/>
      <c r="B13" s="11"/>
      <c r="C13" s="11"/>
      <c r="D13" s="11"/>
      <c r="E13"/>
      <c r="F13" s="11"/>
      <c r="G13" s="11"/>
      <c r="H13"/>
      <c r="I13"/>
      <c r="J13"/>
      <c r="K13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6.5" x14ac:dyDescent="0.25">
      <c r="A14" s="11"/>
      <c r="B14" s="11"/>
      <c r="C14" s="11"/>
      <c r="D14" s="11"/>
      <c r="E14"/>
      <c r="F14" s="11"/>
      <c r="G14" s="11"/>
      <c r="H14"/>
      <c r="I14"/>
      <c r="J14"/>
      <c r="K14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6.5" x14ac:dyDescent="0.25">
      <c r="A15" s="11"/>
      <c r="B15" s="11"/>
      <c r="C15" s="11"/>
      <c r="D15" s="11"/>
      <c r="E15"/>
      <c r="F15" s="11"/>
      <c r="G15" s="11"/>
      <c r="H15"/>
      <c r="I15"/>
      <c r="J15"/>
      <c r="K15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6.5" x14ac:dyDescent="0.25">
      <c r="E16"/>
      <c r="H16"/>
      <c r="I16"/>
      <c r="J16"/>
      <c r="K16"/>
    </row>
    <row r="17" spans="5:11" ht="16.5" x14ac:dyDescent="0.25">
      <c r="E17"/>
      <c r="H17"/>
      <c r="I17"/>
      <c r="J17"/>
      <c r="K17"/>
    </row>
    <row r="18" spans="5:11" ht="16.5" x14ac:dyDescent="0.25">
      <c r="E18"/>
      <c r="H18"/>
      <c r="I18"/>
      <c r="J18"/>
      <c r="K18"/>
    </row>
    <row r="19" spans="5:11" ht="16.5" x14ac:dyDescent="0.25">
      <c r="E19"/>
      <c r="H19"/>
      <c r="I19"/>
      <c r="J19"/>
      <c r="K19"/>
    </row>
    <row r="20" spans="5:11" ht="16.5" x14ac:dyDescent="0.25">
      <c r="E20"/>
      <c r="H20"/>
      <c r="I20"/>
      <c r="J20"/>
      <c r="K20"/>
    </row>
    <row r="21" spans="5:11" ht="16.5" x14ac:dyDescent="0.25">
      <c r="E21"/>
      <c r="H21"/>
      <c r="I21"/>
      <c r="J21"/>
      <c r="K21"/>
    </row>
    <row r="22" spans="5:11" ht="16.5" x14ac:dyDescent="0.25">
      <c r="E22"/>
      <c r="H22"/>
      <c r="I22"/>
      <c r="J22"/>
      <c r="K22"/>
    </row>
    <row r="23" spans="5:11" ht="16.5" x14ac:dyDescent="0.25">
      <c r="E23"/>
      <c r="H23"/>
      <c r="I23"/>
      <c r="J23"/>
      <c r="K23"/>
    </row>
    <row r="24" spans="5:11" ht="16.5" x14ac:dyDescent="0.25">
      <c r="E24"/>
      <c r="H24"/>
      <c r="I24"/>
      <c r="J24"/>
      <c r="K24"/>
    </row>
    <row r="25" spans="5:11" ht="16.5" x14ac:dyDescent="0.25">
      <c r="E25"/>
      <c r="H25"/>
      <c r="I25"/>
      <c r="J25"/>
      <c r="K25"/>
    </row>
    <row r="26" spans="5:11" ht="16.5" x14ac:dyDescent="0.25">
      <c r="E26"/>
      <c r="H26"/>
      <c r="I26"/>
      <c r="J26"/>
      <c r="K26"/>
    </row>
    <row r="27" spans="5:11" ht="16.5" x14ac:dyDescent="0.25">
      <c r="E27"/>
    </row>
  </sheetData>
  <mergeCells count="7">
    <mergeCell ref="A1:D1"/>
    <mergeCell ref="A4:A5"/>
    <mergeCell ref="A6:A7"/>
    <mergeCell ref="A8:A9"/>
    <mergeCell ref="C2:S2"/>
    <mergeCell ref="A2:A3"/>
    <mergeCell ref="B2:B3"/>
  </mergeCells>
  <phoneticPr fontId="1" type="noConversion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4"/>
  <sheetViews>
    <sheetView zoomScale="80" zoomScaleNormal="80" workbookViewId="0">
      <selection activeCell="C10" sqref="C10"/>
    </sheetView>
  </sheetViews>
  <sheetFormatPr defaultRowHeight="15.75" x14ac:dyDescent="0.25"/>
  <cols>
    <col min="1" max="2" width="10.625" style="1" customWidth="1"/>
    <col min="3" max="4" width="9" style="1"/>
    <col min="5" max="5" width="10.125" style="1" customWidth="1"/>
    <col min="6" max="16384" width="9" style="1"/>
  </cols>
  <sheetData>
    <row r="1" spans="1:17" ht="21.75" thickBot="1" x14ac:dyDescent="0.3">
      <c r="A1" s="104" t="s">
        <v>138</v>
      </c>
      <c r="B1" s="104"/>
      <c r="C1" s="104"/>
      <c r="D1" s="104"/>
      <c r="E1" s="104"/>
    </row>
    <row r="2" spans="1:17" ht="20.100000000000001" customHeight="1" x14ac:dyDescent="0.25">
      <c r="A2" s="90" t="s">
        <v>11</v>
      </c>
      <c r="B2" s="91" t="s">
        <v>155</v>
      </c>
      <c r="C2" s="60" t="s">
        <v>46</v>
      </c>
      <c r="D2" s="58" t="s">
        <v>47</v>
      </c>
      <c r="E2" s="58" t="s">
        <v>48</v>
      </c>
      <c r="F2" s="58" t="s">
        <v>66</v>
      </c>
      <c r="G2" s="58" t="s">
        <v>49</v>
      </c>
      <c r="H2" s="58" t="s">
        <v>50</v>
      </c>
      <c r="I2" s="58" t="s">
        <v>51</v>
      </c>
      <c r="J2" s="58" t="s">
        <v>52</v>
      </c>
      <c r="K2" s="58" t="s">
        <v>53</v>
      </c>
      <c r="L2" s="58" t="s">
        <v>54</v>
      </c>
      <c r="M2" s="58" t="s">
        <v>55</v>
      </c>
      <c r="N2" s="59" t="s">
        <v>56</v>
      </c>
    </row>
    <row r="3" spans="1:17" ht="24.95" customHeight="1" x14ac:dyDescent="0.25">
      <c r="A3" s="98" t="s">
        <v>23</v>
      </c>
      <c r="B3" s="21" t="s">
        <v>45</v>
      </c>
      <c r="C3" s="29">
        <v>5</v>
      </c>
      <c r="D3" s="5">
        <v>105</v>
      </c>
      <c r="E3" s="5">
        <v>211</v>
      </c>
      <c r="F3" s="5">
        <v>19</v>
      </c>
      <c r="G3" s="5">
        <v>1</v>
      </c>
      <c r="H3" s="5">
        <v>4</v>
      </c>
      <c r="I3" s="5">
        <v>1</v>
      </c>
      <c r="J3" s="5">
        <v>14</v>
      </c>
      <c r="K3" s="5">
        <v>1</v>
      </c>
      <c r="L3" s="5">
        <v>1</v>
      </c>
      <c r="M3" s="5">
        <v>1</v>
      </c>
      <c r="N3" s="21">
        <v>1</v>
      </c>
      <c r="O3" s="11"/>
      <c r="P3"/>
      <c r="Q3" s="11"/>
    </row>
    <row r="4" spans="1:17" ht="24.95" customHeight="1" x14ac:dyDescent="0.25">
      <c r="A4" s="101"/>
      <c r="B4" s="21" t="s">
        <v>27</v>
      </c>
      <c r="C4" s="30">
        <f>C3/$K$17</f>
        <v>1.3440860215053764E-2</v>
      </c>
      <c r="D4" s="30">
        <f t="shared" ref="D4:N4" si="0">D3/$K$17</f>
        <v>0.28225806451612906</v>
      </c>
      <c r="E4" s="30">
        <f t="shared" si="0"/>
        <v>0.56720430107526887</v>
      </c>
      <c r="F4" s="30">
        <f t="shared" si="0"/>
        <v>5.1075268817204304E-2</v>
      </c>
      <c r="G4" s="30">
        <f t="shared" si="0"/>
        <v>2.6881720430107529E-3</v>
      </c>
      <c r="H4" s="30">
        <f t="shared" si="0"/>
        <v>1.0752688172043012E-2</v>
      </c>
      <c r="I4" s="30">
        <f t="shared" si="0"/>
        <v>2.6881720430107529E-3</v>
      </c>
      <c r="J4" s="30">
        <f t="shared" si="0"/>
        <v>3.7634408602150539E-2</v>
      </c>
      <c r="K4" s="30">
        <f t="shared" si="0"/>
        <v>2.6881720430107529E-3</v>
      </c>
      <c r="L4" s="30">
        <f t="shared" si="0"/>
        <v>2.6881720430107529E-3</v>
      </c>
      <c r="M4" s="30">
        <f t="shared" si="0"/>
        <v>2.6881720430107529E-3</v>
      </c>
      <c r="N4" s="47">
        <f t="shared" si="0"/>
        <v>2.6881720430107529E-3</v>
      </c>
      <c r="O4" s="93"/>
      <c r="P4"/>
      <c r="Q4" s="11"/>
    </row>
    <row r="5" spans="1:17" ht="24.95" customHeight="1" x14ac:dyDescent="0.25">
      <c r="A5" s="98" t="s">
        <v>24</v>
      </c>
      <c r="B5" s="21" t="s">
        <v>45</v>
      </c>
      <c r="C5" s="29">
        <v>5</v>
      </c>
      <c r="D5" s="5">
        <v>22</v>
      </c>
      <c r="E5" s="5">
        <v>63</v>
      </c>
      <c r="F5" s="5">
        <v>6</v>
      </c>
      <c r="G5" s="5">
        <v>0</v>
      </c>
      <c r="H5" s="5">
        <v>1</v>
      </c>
      <c r="I5" s="5">
        <v>1</v>
      </c>
      <c r="J5" s="5">
        <v>10</v>
      </c>
      <c r="K5" s="5">
        <v>0</v>
      </c>
      <c r="L5" s="5">
        <v>7</v>
      </c>
      <c r="M5" s="5">
        <v>2</v>
      </c>
      <c r="N5" s="21">
        <v>0</v>
      </c>
      <c r="O5" s="11"/>
      <c r="P5"/>
      <c r="Q5" s="11"/>
    </row>
    <row r="6" spans="1:17" ht="24.95" customHeight="1" x14ac:dyDescent="0.25">
      <c r="A6" s="101"/>
      <c r="B6" s="21" t="s">
        <v>27</v>
      </c>
      <c r="C6" s="30">
        <f>C5/$K$19</f>
        <v>3.048780487804878E-2</v>
      </c>
      <c r="D6" s="30">
        <f t="shared" ref="D6:N6" si="1">D5/$K$19</f>
        <v>0.13414634146341464</v>
      </c>
      <c r="E6" s="30">
        <f t="shared" si="1"/>
        <v>0.38414634146341464</v>
      </c>
      <c r="F6" s="30">
        <f t="shared" si="1"/>
        <v>3.6585365853658534E-2</v>
      </c>
      <c r="G6" s="30">
        <f t="shared" si="1"/>
        <v>0</v>
      </c>
      <c r="H6" s="30">
        <f t="shared" si="1"/>
        <v>6.0975609756097563E-3</v>
      </c>
      <c r="I6" s="30">
        <f t="shared" si="1"/>
        <v>6.0975609756097563E-3</v>
      </c>
      <c r="J6" s="30">
        <f t="shared" si="1"/>
        <v>6.097560975609756E-2</v>
      </c>
      <c r="K6" s="30">
        <f t="shared" si="1"/>
        <v>0</v>
      </c>
      <c r="L6" s="30">
        <f t="shared" si="1"/>
        <v>4.2682926829268296E-2</v>
      </c>
      <c r="M6" s="30">
        <f t="shared" si="1"/>
        <v>1.2195121951219513E-2</v>
      </c>
      <c r="N6" s="47">
        <f t="shared" si="1"/>
        <v>0</v>
      </c>
      <c r="O6" s="93"/>
      <c r="P6"/>
      <c r="Q6" s="11"/>
    </row>
    <row r="7" spans="1:17" ht="24.95" customHeight="1" x14ac:dyDescent="0.25">
      <c r="A7" s="98" t="s">
        <v>25</v>
      </c>
      <c r="B7" s="21" t="s">
        <v>45</v>
      </c>
      <c r="C7" s="29">
        <v>0</v>
      </c>
      <c r="D7" s="5">
        <v>4</v>
      </c>
      <c r="E7" s="5">
        <v>3</v>
      </c>
      <c r="F7" s="5">
        <v>0</v>
      </c>
      <c r="G7" s="5">
        <v>0</v>
      </c>
      <c r="H7" s="5">
        <v>0</v>
      </c>
      <c r="I7" s="5">
        <v>0</v>
      </c>
      <c r="J7" s="5">
        <v>4</v>
      </c>
      <c r="K7" s="5">
        <v>2</v>
      </c>
      <c r="L7" s="5">
        <v>5</v>
      </c>
      <c r="M7" s="5">
        <v>15</v>
      </c>
      <c r="N7" s="21">
        <v>2</v>
      </c>
      <c r="O7" s="11"/>
      <c r="P7"/>
      <c r="Q7" s="11"/>
    </row>
    <row r="8" spans="1:17" ht="24.95" customHeight="1" thickBot="1" x14ac:dyDescent="0.3">
      <c r="A8" s="102"/>
      <c r="B8" s="34" t="s">
        <v>27</v>
      </c>
      <c r="C8" s="42">
        <f>C7/$K$21</f>
        <v>0</v>
      </c>
      <c r="D8" s="36">
        <f t="shared" ref="D8:N8" si="2">D7/$K$21</f>
        <v>5.0632911392405063E-2</v>
      </c>
      <c r="E8" s="36">
        <f t="shared" si="2"/>
        <v>3.7974683544303799E-2</v>
      </c>
      <c r="F8" s="36">
        <f t="shared" si="2"/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36">
        <f t="shared" si="2"/>
        <v>5.0632911392405063E-2</v>
      </c>
      <c r="K8" s="36">
        <f t="shared" si="2"/>
        <v>2.5316455696202531E-2</v>
      </c>
      <c r="L8" s="36">
        <f t="shared" si="2"/>
        <v>6.3291139240506333E-2</v>
      </c>
      <c r="M8" s="36">
        <f t="shared" si="2"/>
        <v>0.189873417721519</v>
      </c>
      <c r="N8" s="43">
        <f t="shared" si="2"/>
        <v>2.5316455696202531E-2</v>
      </c>
      <c r="O8" s="11"/>
      <c r="P8"/>
      <c r="Q8" s="11"/>
    </row>
    <row r="9" spans="1:17" ht="20.100000000000001" customHeight="1" x14ac:dyDescent="0.25">
      <c r="A9" s="90" t="s">
        <v>11</v>
      </c>
      <c r="B9" s="91" t="s">
        <v>155</v>
      </c>
      <c r="C9" s="60" t="s">
        <v>57</v>
      </c>
      <c r="D9" s="58" t="s">
        <v>58</v>
      </c>
      <c r="E9" s="58" t="s">
        <v>59</v>
      </c>
      <c r="F9" s="58" t="s">
        <v>60</v>
      </c>
      <c r="G9" s="58" t="s">
        <v>61</v>
      </c>
      <c r="H9" s="58" t="s">
        <v>62</v>
      </c>
      <c r="I9" s="58" t="s">
        <v>63</v>
      </c>
      <c r="J9" s="58" t="s">
        <v>67</v>
      </c>
      <c r="K9" s="58" t="s">
        <v>64</v>
      </c>
      <c r="L9" s="59" t="s">
        <v>65</v>
      </c>
      <c r="M9" s="3"/>
      <c r="N9" s="3"/>
      <c r="O9" s="3"/>
      <c r="P9"/>
    </row>
    <row r="10" spans="1:17" ht="24.95" customHeight="1" x14ac:dyDescent="0.25">
      <c r="A10" s="98" t="s">
        <v>23</v>
      </c>
      <c r="B10" s="21" t="s">
        <v>45</v>
      </c>
      <c r="C10" s="29">
        <v>0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4</v>
      </c>
      <c r="J10" s="5">
        <v>0</v>
      </c>
      <c r="K10" s="5">
        <v>0</v>
      </c>
      <c r="L10" s="21">
        <v>0</v>
      </c>
      <c r="M10" s="40"/>
      <c r="N10" s="40"/>
      <c r="O10" s="3"/>
      <c r="P10"/>
    </row>
    <row r="11" spans="1:17" ht="24.95" customHeight="1" x14ac:dyDescent="0.25">
      <c r="A11" s="101"/>
      <c r="B11" s="21" t="s">
        <v>27</v>
      </c>
      <c r="C11" s="30">
        <f>C10/$K$17</f>
        <v>0</v>
      </c>
      <c r="D11" s="30">
        <f t="shared" ref="D11:L11" si="3">D10/$K$17</f>
        <v>2.6881720430107529E-3</v>
      </c>
      <c r="E11" s="30">
        <f t="shared" si="3"/>
        <v>2.6881720430107529E-3</v>
      </c>
      <c r="F11" s="30">
        <f t="shared" si="3"/>
        <v>2.6881720430107529E-3</v>
      </c>
      <c r="G11" s="30">
        <f t="shared" si="3"/>
        <v>0</v>
      </c>
      <c r="H11" s="30">
        <f t="shared" si="3"/>
        <v>2.6881720430107529E-3</v>
      </c>
      <c r="I11" s="30">
        <f t="shared" si="3"/>
        <v>1.0752688172043012E-2</v>
      </c>
      <c r="J11" s="30">
        <f t="shared" si="3"/>
        <v>0</v>
      </c>
      <c r="K11" s="30">
        <f t="shared" si="3"/>
        <v>0</v>
      </c>
      <c r="L11" s="47">
        <f t="shared" si="3"/>
        <v>0</v>
      </c>
      <c r="M11" s="93"/>
      <c r="N11" s="40"/>
      <c r="O11" s="3"/>
      <c r="P11"/>
    </row>
    <row r="12" spans="1:17" ht="24.95" customHeight="1" x14ac:dyDescent="0.25">
      <c r="A12" s="98" t="s">
        <v>24</v>
      </c>
      <c r="B12" s="21" t="s">
        <v>45</v>
      </c>
      <c r="C12" s="29">
        <v>2</v>
      </c>
      <c r="D12" s="5">
        <v>26</v>
      </c>
      <c r="E12" s="5">
        <v>14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0</v>
      </c>
      <c r="L12" s="21">
        <v>1</v>
      </c>
      <c r="M12" s="40"/>
      <c r="N12" s="40"/>
      <c r="O12" s="3"/>
      <c r="P12"/>
    </row>
    <row r="13" spans="1:17" ht="24.95" customHeight="1" x14ac:dyDescent="0.25">
      <c r="A13" s="101"/>
      <c r="B13" s="21" t="s">
        <v>27</v>
      </c>
      <c r="C13" s="30">
        <f>C12/$K$19</f>
        <v>1.2195121951219513E-2</v>
      </c>
      <c r="D13" s="30">
        <f t="shared" ref="D13:L13" si="4">D12/$K$19</f>
        <v>0.15853658536585366</v>
      </c>
      <c r="E13" s="30">
        <f t="shared" si="4"/>
        <v>8.5365853658536592E-2</v>
      </c>
      <c r="F13" s="30">
        <f t="shared" si="4"/>
        <v>6.0975609756097563E-3</v>
      </c>
      <c r="G13" s="30">
        <f t="shared" si="4"/>
        <v>0</v>
      </c>
      <c r="H13" s="30">
        <f t="shared" si="4"/>
        <v>6.0975609756097563E-3</v>
      </c>
      <c r="I13" s="30">
        <f t="shared" si="4"/>
        <v>6.0975609756097563E-3</v>
      </c>
      <c r="J13" s="30">
        <f t="shared" si="4"/>
        <v>6.0975609756097563E-3</v>
      </c>
      <c r="K13" s="30">
        <f t="shared" si="4"/>
        <v>0</v>
      </c>
      <c r="L13" s="47">
        <f t="shared" si="4"/>
        <v>6.0975609756097563E-3</v>
      </c>
      <c r="M13" s="93"/>
      <c r="N13" s="40"/>
      <c r="O13" s="3"/>
      <c r="P13"/>
    </row>
    <row r="14" spans="1:17" ht="24.95" customHeight="1" x14ac:dyDescent="0.25">
      <c r="A14" s="98" t="s">
        <v>25</v>
      </c>
      <c r="B14" s="21" t="s">
        <v>45</v>
      </c>
      <c r="C14" s="29">
        <v>5</v>
      </c>
      <c r="D14" s="5">
        <v>34</v>
      </c>
      <c r="E14" s="5">
        <v>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1">
        <v>0</v>
      </c>
      <c r="M14" s="40"/>
      <c r="N14" s="40"/>
      <c r="O14" s="3"/>
      <c r="P14"/>
    </row>
    <row r="15" spans="1:17" ht="24.95" customHeight="1" thickBot="1" x14ac:dyDescent="0.3">
      <c r="A15" s="102"/>
      <c r="B15" s="34" t="s">
        <v>27</v>
      </c>
      <c r="C15" s="36">
        <f>C14/$K$21</f>
        <v>6.3291139240506333E-2</v>
      </c>
      <c r="D15" s="36">
        <f t="shared" ref="D15:L15" si="5">D14/$K$21</f>
        <v>0.43037974683544306</v>
      </c>
      <c r="E15" s="36">
        <f t="shared" si="5"/>
        <v>6.3291139240506333E-2</v>
      </c>
      <c r="F15" s="36">
        <f t="shared" si="5"/>
        <v>0</v>
      </c>
      <c r="G15" s="42">
        <f t="shared" si="5"/>
        <v>0</v>
      </c>
      <c r="H15" s="42">
        <f t="shared" si="5"/>
        <v>0</v>
      </c>
      <c r="I15" s="42">
        <f t="shared" si="5"/>
        <v>0</v>
      </c>
      <c r="J15" s="42">
        <f t="shared" si="5"/>
        <v>0</v>
      </c>
      <c r="K15" s="42">
        <f t="shared" si="5"/>
        <v>0</v>
      </c>
      <c r="L15" s="43">
        <f t="shared" si="5"/>
        <v>0</v>
      </c>
      <c r="M15" s="40"/>
      <c r="N15" s="40"/>
      <c r="O15" s="3"/>
      <c r="P15"/>
    </row>
    <row r="16" spans="1:17" ht="78.75" x14ac:dyDescent="0.25">
      <c r="A16" s="89" t="s">
        <v>11</v>
      </c>
      <c r="B16" s="92" t="s">
        <v>155</v>
      </c>
      <c r="C16" s="69" t="s">
        <v>68</v>
      </c>
      <c r="D16" s="70" t="s">
        <v>69</v>
      </c>
      <c r="E16" s="71" t="s">
        <v>70</v>
      </c>
      <c r="F16" s="71" t="s">
        <v>71</v>
      </c>
      <c r="G16" s="71" t="s">
        <v>72</v>
      </c>
      <c r="H16" s="71" t="s">
        <v>73</v>
      </c>
      <c r="I16" s="71" t="s">
        <v>74</v>
      </c>
      <c r="J16" s="71" t="s">
        <v>75</v>
      </c>
      <c r="K16" s="72" t="s">
        <v>130</v>
      </c>
      <c r="L16" s="3"/>
      <c r="M16" s="3"/>
      <c r="N16" s="3"/>
      <c r="O16" s="3"/>
      <c r="P16"/>
    </row>
    <row r="17" spans="1:16" ht="24.95" customHeight="1" x14ac:dyDescent="0.25">
      <c r="A17" s="98" t="s">
        <v>23</v>
      </c>
      <c r="B17" s="21" t="s">
        <v>45</v>
      </c>
      <c r="C17" s="29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1">
        <f>SUM(C3:N3)+SUM(C10:L10)+SUM(C17:J17)</f>
        <v>372</v>
      </c>
      <c r="L17" s="40"/>
      <c r="M17" s="40"/>
      <c r="N17" s="40"/>
      <c r="O17" s="3"/>
      <c r="P17"/>
    </row>
    <row r="18" spans="1:16" ht="24.95" customHeight="1" x14ac:dyDescent="0.25">
      <c r="A18" s="101"/>
      <c r="B18" s="21" t="s">
        <v>27</v>
      </c>
      <c r="C18" s="41">
        <f>C17/$K$17</f>
        <v>0</v>
      </c>
      <c r="D18" s="41">
        <f t="shared" ref="D18:J18" si="6">D17/$K$17</f>
        <v>0</v>
      </c>
      <c r="E18" s="41">
        <f t="shared" si="6"/>
        <v>0</v>
      </c>
      <c r="F18" s="41">
        <f t="shared" si="6"/>
        <v>0</v>
      </c>
      <c r="G18" s="41">
        <f t="shared" si="6"/>
        <v>0</v>
      </c>
      <c r="H18" s="41">
        <f t="shared" si="6"/>
        <v>0</v>
      </c>
      <c r="I18" s="41">
        <f t="shared" si="6"/>
        <v>0</v>
      </c>
      <c r="J18" s="41">
        <f t="shared" si="6"/>
        <v>0</v>
      </c>
      <c r="K18" s="20">
        <f>SUM(C4:N4)+SUM(C11:L11)+SUM(C18:J18)</f>
        <v>1</v>
      </c>
      <c r="L18" s="40"/>
      <c r="M18" s="40"/>
      <c r="N18" s="40"/>
      <c r="O18" s="3"/>
      <c r="P18"/>
    </row>
    <row r="19" spans="1:16" ht="24.95" customHeight="1" x14ac:dyDescent="0.25">
      <c r="A19" s="98" t="s">
        <v>24</v>
      </c>
      <c r="B19" s="21" t="s">
        <v>45</v>
      </c>
      <c r="C19" s="29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1">
        <f t="shared" ref="K19:K22" si="7">SUM(C5:N5)+SUM(C12:L12)+SUM(C19:J19)</f>
        <v>164</v>
      </c>
      <c r="L19" s="40"/>
      <c r="M19" s="40"/>
      <c r="N19" s="40"/>
      <c r="O19" s="3"/>
      <c r="P19"/>
    </row>
    <row r="20" spans="1:16" ht="24.95" customHeight="1" x14ac:dyDescent="0.25">
      <c r="A20" s="101"/>
      <c r="B20" s="21" t="s">
        <v>27</v>
      </c>
      <c r="C20" s="41">
        <f>C19/$K$19</f>
        <v>0</v>
      </c>
      <c r="D20" s="30">
        <f t="shared" ref="D20:J20" si="8">D19/$K$19</f>
        <v>0</v>
      </c>
      <c r="E20" s="41">
        <f t="shared" si="8"/>
        <v>0</v>
      </c>
      <c r="F20" s="41">
        <f t="shared" si="8"/>
        <v>0</v>
      </c>
      <c r="G20" s="41">
        <f t="shared" si="8"/>
        <v>0</v>
      </c>
      <c r="H20" s="41">
        <f t="shared" si="8"/>
        <v>0</v>
      </c>
      <c r="I20" s="41">
        <f t="shared" si="8"/>
        <v>0</v>
      </c>
      <c r="J20" s="41">
        <f t="shared" si="8"/>
        <v>0</v>
      </c>
      <c r="K20" s="20">
        <f t="shared" si="7"/>
        <v>1.0000000000000002</v>
      </c>
      <c r="L20" s="40"/>
      <c r="M20" s="40"/>
      <c r="N20" s="40"/>
      <c r="O20" s="3"/>
      <c r="P20"/>
    </row>
    <row r="21" spans="1:16" ht="24.95" customHeight="1" x14ac:dyDescent="0.25">
      <c r="A21" s="98" t="s">
        <v>25</v>
      </c>
      <c r="B21" s="21" t="s">
        <v>45</v>
      </c>
      <c r="C21" s="29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1">
        <f t="shared" si="7"/>
        <v>79</v>
      </c>
      <c r="L21" s="40"/>
      <c r="M21" s="40"/>
      <c r="N21" s="40"/>
      <c r="O21" s="3"/>
      <c r="P21"/>
    </row>
    <row r="22" spans="1:16" ht="24.95" customHeight="1" thickBot="1" x14ac:dyDescent="0.3">
      <c r="A22" s="102"/>
      <c r="B22" s="34" t="s">
        <v>27</v>
      </c>
      <c r="C22" s="42">
        <f>C21/$K$21</f>
        <v>0</v>
      </c>
      <c r="D22" s="42">
        <f t="shared" ref="D22:J22" si="9">D21/$K$21</f>
        <v>0</v>
      </c>
      <c r="E22" s="42">
        <f t="shared" si="9"/>
        <v>0</v>
      </c>
      <c r="F22" s="42">
        <f t="shared" si="9"/>
        <v>0</v>
      </c>
      <c r="G22" s="42">
        <f t="shared" si="9"/>
        <v>0</v>
      </c>
      <c r="H22" s="42">
        <f t="shared" si="9"/>
        <v>0</v>
      </c>
      <c r="I22" s="42">
        <f t="shared" si="9"/>
        <v>0</v>
      </c>
      <c r="J22" s="42">
        <f t="shared" si="9"/>
        <v>0</v>
      </c>
      <c r="K22" s="26">
        <f t="shared" si="7"/>
        <v>1</v>
      </c>
      <c r="L22" s="40"/>
      <c r="M22" s="40"/>
      <c r="N22" s="40"/>
      <c r="O22" s="3"/>
      <c r="P22"/>
    </row>
    <row r="23" spans="1:16" ht="16.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0"/>
      <c r="M23" s="40"/>
      <c r="N23" s="40"/>
      <c r="O23" s="3"/>
      <c r="P23"/>
    </row>
    <row r="24" spans="1:16" ht="16.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/>
    </row>
  </sheetData>
  <mergeCells count="10">
    <mergeCell ref="A1:E1"/>
    <mergeCell ref="A17:A18"/>
    <mergeCell ref="A19:A20"/>
    <mergeCell ref="A21:A22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2"/>
  <sheetViews>
    <sheetView zoomScale="85" zoomScaleNormal="85" workbookViewId="0">
      <selection activeCell="H3" sqref="H3"/>
    </sheetView>
  </sheetViews>
  <sheetFormatPr defaultRowHeight="15.75" x14ac:dyDescent="0.25"/>
  <cols>
    <col min="1" max="2" width="10.625" style="1" customWidth="1"/>
    <col min="3" max="14" width="9" style="1"/>
    <col min="15" max="15" width="28.375" style="1" customWidth="1"/>
    <col min="16" max="16384" width="9" style="1"/>
  </cols>
  <sheetData>
    <row r="1" spans="1:18" ht="21.75" thickBot="1" x14ac:dyDescent="0.3">
      <c r="A1" s="104" t="s">
        <v>139</v>
      </c>
      <c r="B1" s="104"/>
      <c r="C1" s="104"/>
      <c r="D1" s="104"/>
      <c r="E1" s="104"/>
    </row>
    <row r="2" spans="1:18" ht="63" x14ac:dyDescent="0.25">
      <c r="A2" s="81" t="s">
        <v>11</v>
      </c>
      <c r="B2" s="59" t="s">
        <v>155</v>
      </c>
      <c r="C2" s="73" t="s">
        <v>140</v>
      </c>
      <c r="D2" s="57" t="s">
        <v>141</v>
      </c>
      <c r="E2" s="57" t="s">
        <v>142</v>
      </c>
      <c r="F2" s="57" t="s">
        <v>76</v>
      </c>
      <c r="G2" s="57" t="s">
        <v>77</v>
      </c>
      <c r="H2" s="57" t="s">
        <v>78</v>
      </c>
      <c r="I2" s="57" t="s">
        <v>79</v>
      </c>
      <c r="J2" s="57" t="s">
        <v>143</v>
      </c>
      <c r="K2" s="57" t="s">
        <v>144</v>
      </c>
      <c r="L2" s="74" t="s">
        <v>145</v>
      </c>
    </row>
    <row r="3" spans="1:18" ht="24.95" customHeight="1" x14ac:dyDescent="0.25">
      <c r="A3" s="105" t="s">
        <v>23</v>
      </c>
      <c r="B3" s="21" t="s">
        <v>26</v>
      </c>
      <c r="C3" s="29">
        <v>1</v>
      </c>
      <c r="D3" s="5">
        <v>14</v>
      </c>
      <c r="E3" s="5">
        <v>51</v>
      </c>
      <c r="F3" s="5">
        <v>50</v>
      </c>
      <c r="G3" s="5">
        <v>67</v>
      </c>
      <c r="H3" s="5">
        <v>45</v>
      </c>
      <c r="I3" s="5">
        <v>41</v>
      </c>
      <c r="J3" s="5">
        <v>36</v>
      </c>
      <c r="K3" s="5">
        <v>20</v>
      </c>
      <c r="L3" s="21">
        <v>8</v>
      </c>
      <c r="O3"/>
      <c r="P3"/>
      <c r="Q3"/>
      <c r="R3"/>
    </row>
    <row r="4" spans="1:18" ht="24.95" customHeight="1" x14ac:dyDescent="0.25">
      <c r="A4" s="105"/>
      <c r="B4" s="21" t="s">
        <v>27</v>
      </c>
      <c r="C4" s="30">
        <f>C3/$L$10</f>
        <v>2.6881720430107529E-3</v>
      </c>
      <c r="D4" s="30">
        <f t="shared" ref="D4:L4" si="0">D3/$L$10</f>
        <v>3.7634408602150539E-2</v>
      </c>
      <c r="E4" s="30">
        <f t="shared" si="0"/>
        <v>0.13709677419354838</v>
      </c>
      <c r="F4" s="30">
        <f t="shared" si="0"/>
        <v>0.13440860215053763</v>
      </c>
      <c r="G4" s="30">
        <f t="shared" si="0"/>
        <v>0.18010752688172044</v>
      </c>
      <c r="H4" s="30">
        <f t="shared" si="0"/>
        <v>0.12096774193548387</v>
      </c>
      <c r="I4" s="30">
        <f t="shared" si="0"/>
        <v>0.11021505376344086</v>
      </c>
      <c r="J4" s="30">
        <f t="shared" si="0"/>
        <v>9.6774193548387094E-2</v>
      </c>
      <c r="K4" s="30">
        <f t="shared" si="0"/>
        <v>5.3763440860215055E-2</v>
      </c>
      <c r="L4" s="31">
        <f t="shared" si="0"/>
        <v>2.1505376344086023E-2</v>
      </c>
      <c r="O4"/>
      <c r="P4"/>
      <c r="Q4"/>
      <c r="R4"/>
    </row>
    <row r="5" spans="1:18" ht="24.95" customHeight="1" x14ac:dyDescent="0.25">
      <c r="A5" s="105" t="s">
        <v>24</v>
      </c>
      <c r="B5" s="21" t="s">
        <v>26</v>
      </c>
      <c r="C5" s="29">
        <v>3</v>
      </c>
      <c r="D5" s="5">
        <v>6</v>
      </c>
      <c r="E5" s="5">
        <v>38</v>
      </c>
      <c r="F5" s="5">
        <v>25</v>
      </c>
      <c r="G5" s="5">
        <v>17</v>
      </c>
      <c r="H5" s="5">
        <v>19</v>
      </c>
      <c r="I5" s="5">
        <v>7</v>
      </c>
      <c r="J5" s="5">
        <v>12</v>
      </c>
      <c r="K5" s="5">
        <v>4</v>
      </c>
      <c r="L5" s="21">
        <v>0</v>
      </c>
      <c r="O5"/>
      <c r="P5"/>
      <c r="Q5"/>
      <c r="R5"/>
    </row>
    <row r="6" spans="1:18" ht="24.95" customHeight="1" x14ac:dyDescent="0.25">
      <c r="A6" s="105"/>
      <c r="B6" s="21" t="s">
        <v>27</v>
      </c>
      <c r="C6" s="32">
        <f>C5/$L$12</f>
        <v>1.8292682926829267E-2</v>
      </c>
      <c r="D6" s="32">
        <f t="shared" ref="D6:L6" si="1">D5/$L$12</f>
        <v>3.6585365853658534E-2</v>
      </c>
      <c r="E6" s="30">
        <f t="shared" si="1"/>
        <v>0.23170731707317074</v>
      </c>
      <c r="F6" s="30">
        <f t="shared" si="1"/>
        <v>0.1524390243902439</v>
      </c>
      <c r="G6" s="30">
        <f t="shared" si="1"/>
        <v>0.10365853658536585</v>
      </c>
      <c r="H6" s="30">
        <f t="shared" si="1"/>
        <v>0.11585365853658537</v>
      </c>
      <c r="I6" s="30">
        <f t="shared" si="1"/>
        <v>4.2682926829268296E-2</v>
      </c>
      <c r="J6" s="30">
        <f t="shared" si="1"/>
        <v>7.3170731707317069E-2</v>
      </c>
      <c r="K6" s="30">
        <f t="shared" si="1"/>
        <v>2.4390243902439025E-2</v>
      </c>
      <c r="L6" s="33">
        <f t="shared" si="1"/>
        <v>0</v>
      </c>
      <c r="O6"/>
      <c r="P6"/>
      <c r="Q6"/>
      <c r="R6"/>
    </row>
    <row r="7" spans="1:18" ht="24.95" customHeight="1" x14ac:dyDescent="0.25">
      <c r="A7" s="105" t="s">
        <v>25</v>
      </c>
      <c r="B7" s="21" t="s">
        <v>26</v>
      </c>
      <c r="C7" s="29">
        <v>2</v>
      </c>
      <c r="D7" s="5">
        <v>0</v>
      </c>
      <c r="E7" s="5">
        <v>8</v>
      </c>
      <c r="F7" s="5">
        <v>2</v>
      </c>
      <c r="G7" s="5">
        <v>0</v>
      </c>
      <c r="H7" s="5">
        <v>1</v>
      </c>
      <c r="I7" s="5">
        <v>0</v>
      </c>
      <c r="J7" s="5">
        <v>10</v>
      </c>
      <c r="K7" s="5">
        <v>2</v>
      </c>
      <c r="L7" s="21">
        <v>1</v>
      </c>
      <c r="O7"/>
      <c r="P7"/>
      <c r="Q7"/>
      <c r="R7"/>
    </row>
    <row r="8" spans="1:18" ht="24.95" customHeight="1" thickBot="1" x14ac:dyDescent="0.3">
      <c r="A8" s="106"/>
      <c r="B8" s="34" t="s">
        <v>27</v>
      </c>
      <c r="C8" s="35">
        <f>C7/$L$14</f>
        <v>2.5316455696202531E-2</v>
      </c>
      <c r="D8" s="36">
        <f t="shared" ref="D8:L8" si="2">D7/$L$14</f>
        <v>0</v>
      </c>
      <c r="E8" s="36">
        <f t="shared" si="2"/>
        <v>0.10126582278481013</v>
      </c>
      <c r="F8" s="35">
        <f t="shared" si="2"/>
        <v>2.5316455696202531E-2</v>
      </c>
      <c r="G8" s="36">
        <f t="shared" si="2"/>
        <v>0</v>
      </c>
      <c r="H8" s="36">
        <f t="shared" si="2"/>
        <v>1.2658227848101266E-2</v>
      </c>
      <c r="I8" s="36">
        <f t="shared" si="2"/>
        <v>0</v>
      </c>
      <c r="J8" s="36">
        <f t="shared" si="2"/>
        <v>0.12658227848101267</v>
      </c>
      <c r="K8" s="36">
        <f t="shared" si="2"/>
        <v>2.5316455696202531E-2</v>
      </c>
      <c r="L8" s="37">
        <f t="shared" si="2"/>
        <v>1.2658227848101266E-2</v>
      </c>
      <c r="O8"/>
      <c r="P8"/>
      <c r="Q8"/>
      <c r="R8"/>
    </row>
    <row r="9" spans="1:18" ht="63" x14ac:dyDescent="0.25">
      <c r="A9" s="75" t="s">
        <v>11</v>
      </c>
      <c r="B9" s="72" t="s">
        <v>155</v>
      </c>
      <c r="C9" s="69" t="s">
        <v>146</v>
      </c>
      <c r="D9" s="70" t="s">
        <v>147</v>
      </c>
      <c r="E9" s="70" t="s">
        <v>148</v>
      </c>
      <c r="F9" s="70" t="s">
        <v>149</v>
      </c>
      <c r="G9" s="70" t="s">
        <v>150</v>
      </c>
      <c r="H9" s="70" t="s">
        <v>151</v>
      </c>
      <c r="I9" s="70" t="s">
        <v>152</v>
      </c>
      <c r="J9" s="70" t="s">
        <v>167</v>
      </c>
      <c r="K9" s="70" t="s">
        <v>37</v>
      </c>
      <c r="L9" s="72" t="s">
        <v>132</v>
      </c>
      <c r="O9"/>
      <c r="P9"/>
      <c r="Q9"/>
      <c r="R9"/>
    </row>
    <row r="10" spans="1:18" ht="24.95" customHeight="1" x14ac:dyDescent="0.25">
      <c r="A10" s="105" t="s">
        <v>23</v>
      </c>
      <c r="B10" s="21" t="s">
        <v>26</v>
      </c>
      <c r="C10" s="29">
        <v>11</v>
      </c>
      <c r="D10" s="5">
        <v>6</v>
      </c>
      <c r="E10" s="5">
        <v>5</v>
      </c>
      <c r="F10" s="5">
        <v>8</v>
      </c>
      <c r="G10" s="5">
        <v>2</v>
      </c>
      <c r="H10" s="5">
        <v>1</v>
      </c>
      <c r="I10" s="5">
        <v>3</v>
      </c>
      <c r="J10" s="5">
        <v>2</v>
      </c>
      <c r="K10" s="5">
        <v>1</v>
      </c>
      <c r="L10" s="21">
        <f>SUM(C3:L3)+SUM(C10:K10)</f>
        <v>372</v>
      </c>
      <c r="M10" s="11"/>
      <c r="O10"/>
      <c r="P10"/>
      <c r="Q10"/>
      <c r="R10"/>
    </row>
    <row r="11" spans="1:18" ht="24.95" customHeight="1" x14ac:dyDescent="0.25">
      <c r="A11" s="105"/>
      <c r="B11" s="21" t="s">
        <v>27</v>
      </c>
      <c r="C11" s="30">
        <f>C10/$L$10</f>
        <v>2.9569892473118281E-2</v>
      </c>
      <c r="D11" s="30">
        <f t="shared" ref="D11:K11" si="3">D10/$L$10</f>
        <v>1.6129032258064516E-2</v>
      </c>
      <c r="E11" s="30">
        <f t="shared" si="3"/>
        <v>1.3440860215053764E-2</v>
      </c>
      <c r="F11" s="30">
        <f t="shared" si="3"/>
        <v>2.1505376344086023E-2</v>
      </c>
      <c r="G11" s="30">
        <f t="shared" si="3"/>
        <v>5.3763440860215058E-3</v>
      </c>
      <c r="H11" s="30">
        <f t="shared" si="3"/>
        <v>2.6881720430107529E-3</v>
      </c>
      <c r="I11" s="30">
        <f t="shared" si="3"/>
        <v>8.0645161290322578E-3</v>
      </c>
      <c r="J11" s="30">
        <f t="shared" si="3"/>
        <v>5.3763440860215058E-3</v>
      </c>
      <c r="K11" s="30">
        <f t="shared" si="3"/>
        <v>2.6881720430107529E-3</v>
      </c>
      <c r="L11" s="38">
        <f t="shared" ref="L11:L14" si="4">SUM(C4:L4)+SUM(C11:K11)</f>
        <v>0.99999999999999989</v>
      </c>
      <c r="M11" s="11"/>
      <c r="O11"/>
      <c r="P11"/>
      <c r="Q11"/>
      <c r="R11"/>
    </row>
    <row r="12" spans="1:18" ht="24.95" customHeight="1" x14ac:dyDescent="0.25">
      <c r="A12" s="105" t="s">
        <v>24</v>
      </c>
      <c r="B12" s="21" t="s">
        <v>26</v>
      </c>
      <c r="C12" s="29">
        <v>11</v>
      </c>
      <c r="D12" s="5">
        <v>6</v>
      </c>
      <c r="E12" s="5">
        <v>1</v>
      </c>
      <c r="F12" s="5">
        <v>2</v>
      </c>
      <c r="G12" s="5">
        <v>2</v>
      </c>
      <c r="H12" s="5">
        <v>1</v>
      </c>
      <c r="I12" s="5">
        <v>2</v>
      </c>
      <c r="J12" s="5">
        <v>1</v>
      </c>
      <c r="K12" s="5">
        <v>7</v>
      </c>
      <c r="L12" s="21">
        <f t="shared" si="4"/>
        <v>164</v>
      </c>
      <c r="M12" s="11"/>
      <c r="O12"/>
      <c r="P12"/>
      <c r="Q12"/>
      <c r="R12"/>
    </row>
    <row r="13" spans="1:18" ht="24.95" customHeight="1" x14ac:dyDescent="0.25">
      <c r="A13" s="105"/>
      <c r="B13" s="21" t="s">
        <v>27</v>
      </c>
      <c r="C13" s="30">
        <f>C12/$L$12</f>
        <v>6.7073170731707321E-2</v>
      </c>
      <c r="D13" s="32">
        <f t="shared" ref="D13:K13" si="5">D12/$L$12</f>
        <v>3.6585365853658534E-2</v>
      </c>
      <c r="E13" s="30">
        <f t="shared" si="5"/>
        <v>6.0975609756097563E-3</v>
      </c>
      <c r="F13" s="32">
        <f t="shared" si="5"/>
        <v>1.2195121951219513E-2</v>
      </c>
      <c r="G13" s="32">
        <f t="shared" si="5"/>
        <v>1.2195121951219513E-2</v>
      </c>
      <c r="H13" s="32">
        <f t="shared" si="5"/>
        <v>6.0975609756097563E-3</v>
      </c>
      <c r="I13" s="32">
        <f t="shared" si="5"/>
        <v>1.2195121951219513E-2</v>
      </c>
      <c r="J13" s="30">
        <f t="shared" si="5"/>
        <v>6.0975609756097563E-3</v>
      </c>
      <c r="K13" s="30">
        <f t="shared" si="5"/>
        <v>4.2682926829268296E-2</v>
      </c>
      <c r="L13" s="38">
        <f t="shared" si="4"/>
        <v>1</v>
      </c>
      <c r="M13" s="11"/>
      <c r="O13"/>
      <c r="P13"/>
      <c r="Q13"/>
      <c r="R13"/>
    </row>
    <row r="14" spans="1:18" ht="24.95" customHeight="1" x14ac:dyDescent="0.25">
      <c r="A14" s="105" t="s">
        <v>25</v>
      </c>
      <c r="B14" s="21" t="s">
        <v>26</v>
      </c>
      <c r="C14" s="29">
        <v>14</v>
      </c>
      <c r="D14" s="5">
        <v>12</v>
      </c>
      <c r="E14" s="5">
        <v>6</v>
      </c>
      <c r="F14" s="5">
        <v>10</v>
      </c>
      <c r="G14" s="5">
        <v>2</v>
      </c>
      <c r="H14" s="5">
        <v>5</v>
      </c>
      <c r="I14" s="5">
        <v>1</v>
      </c>
      <c r="J14" s="5">
        <v>1</v>
      </c>
      <c r="K14" s="5">
        <v>2</v>
      </c>
      <c r="L14" s="21">
        <f t="shared" si="4"/>
        <v>79</v>
      </c>
      <c r="M14" s="11"/>
      <c r="O14"/>
      <c r="P14"/>
      <c r="Q14"/>
      <c r="R14"/>
    </row>
    <row r="15" spans="1:18" ht="24.95" customHeight="1" thickBot="1" x14ac:dyDescent="0.3">
      <c r="A15" s="106"/>
      <c r="B15" s="34" t="s">
        <v>27</v>
      </c>
      <c r="C15" s="36">
        <f>C14/$L$14</f>
        <v>0.17721518987341772</v>
      </c>
      <c r="D15" s="36">
        <f t="shared" ref="D15:K15" si="6">D14/$L$14</f>
        <v>0.15189873417721519</v>
      </c>
      <c r="E15" s="36">
        <f t="shared" si="6"/>
        <v>7.5949367088607597E-2</v>
      </c>
      <c r="F15" s="36">
        <f t="shared" si="6"/>
        <v>0.12658227848101267</v>
      </c>
      <c r="G15" s="35">
        <f t="shared" si="6"/>
        <v>2.5316455696202531E-2</v>
      </c>
      <c r="H15" s="35">
        <f t="shared" si="6"/>
        <v>6.3291139240506333E-2</v>
      </c>
      <c r="I15" s="35">
        <f t="shared" si="6"/>
        <v>1.2658227848101266E-2</v>
      </c>
      <c r="J15" s="36">
        <f t="shared" si="6"/>
        <v>1.2658227848101266E-2</v>
      </c>
      <c r="K15" s="36">
        <f t="shared" si="6"/>
        <v>2.5316455696202531E-2</v>
      </c>
      <c r="L15" s="39">
        <f>SUM(C8:L8)+SUM(C15:K15)</f>
        <v>1</v>
      </c>
      <c r="M15" s="11"/>
      <c r="O15"/>
      <c r="P15"/>
      <c r="Q15"/>
      <c r="R15"/>
    </row>
    <row r="16" spans="1:18" ht="16.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/>
      <c r="P16"/>
      <c r="Q16"/>
      <c r="R16"/>
    </row>
    <row r="17" spans="1:18" ht="16.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O17"/>
      <c r="P17"/>
      <c r="Q17"/>
      <c r="R17"/>
    </row>
    <row r="18" spans="1:18" ht="16.5" x14ac:dyDescent="0.25">
      <c r="O18"/>
      <c r="P18"/>
      <c r="Q18"/>
      <c r="R18"/>
    </row>
    <row r="19" spans="1:18" ht="16.5" x14ac:dyDescent="0.25">
      <c r="O19"/>
      <c r="P19"/>
      <c r="Q19"/>
      <c r="R19"/>
    </row>
    <row r="20" spans="1:18" ht="16.5" x14ac:dyDescent="0.25">
      <c r="O20"/>
      <c r="P20"/>
      <c r="Q20"/>
      <c r="R20"/>
    </row>
    <row r="21" spans="1:18" ht="16.5" x14ac:dyDescent="0.25">
      <c r="O21"/>
      <c r="P21"/>
      <c r="Q21"/>
      <c r="R21"/>
    </row>
    <row r="22" spans="1:18" ht="16.5" x14ac:dyDescent="0.25">
      <c r="O22"/>
      <c r="P22"/>
      <c r="Q22"/>
      <c r="R22"/>
    </row>
    <row r="23" spans="1:18" ht="16.5" x14ac:dyDescent="0.25">
      <c r="O23"/>
      <c r="P23"/>
      <c r="Q23"/>
      <c r="R23"/>
    </row>
    <row r="24" spans="1:18" ht="16.5" x14ac:dyDescent="0.25">
      <c r="O24"/>
      <c r="P24"/>
      <c r="Q24"/>
      <c r="R24"/>
    </row>
    <row r="25" spans="1:18" ht="16.5" x14ac:dyDescent="0.25">
      <c r="O25"/>
      <c r="P25"/>
      <c r="Q25"/>
      <c r="R25"/>
    </row>
    <row r="26" spans="1:18" ht="16.5" x14ac:dyDescent="0.25">
      <c r="O26"/>
      <c r="P26"/>
      <c r="Q26"/>
      <c r="R26"/>
    </row>
    <row r="27" spans="1:18" ht="16.5" x14ac:dyDescent="0.25">
      <c r="O27"/>
      <c r="P27"/>
      <c r="Q27"/>
      <c r="R27"/>
    </row>
    <row r="28" spans="1:18" ht="16.5" x14ac:dyDescent="0.25">
      <c r="O28"/>
      <c r="P28"/>
      <c r="Q28"/>
      <c r="R28"/>
    </row>
    <row r="29" spans="1:18" ht="16.5" x14ac:dyDescent="0.25">
      <c r="O29"/>
      <c r="P29"/>
      <c r="Q29"/>
      <c r="R29"/>
    </row>
    <row r="30" spans="1:18" ht="16.5" x14ac:dyDescent="0.25">
      <c r="O30"/>
      <c r="P30"/>
      <c r="Q30"/>
      <c r="R30"/>
    </row>
    <row r="31" spans="1:18" ht="16.5" x14ac:dyDescent="0.25">
      <c r="O31"/>
      <c r="P31"/>
      <c r="Q31"/>
      <c r="R31"/>
    </row>
    <row r="32" spans="1:18" ht="16.5" x14ac:dyDescent="0.25">
      <c r="O32"/>
      <c r="P32"/>
      <c r="Q32"/>
      <c r="R32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view="pageBreakPreview" topLeftCell="A10" zoomScale="60" zoomScaleNormal="80" workbookViewId="0">
      <selection activeCell="L23" sqref="L23"/>
    </sheetView>
  </sheetViews>
  <sheetFormatPr defaultRowHeight="15.75" x14ac:dyDescent="0.25"/>
  <cols>
    <col min="1" max="7" width="10.625" style="1" customWidth="1"/>
    <col min="8" max="16384" width="9" style="1"/>
  </cols>
  <sheetData>
    <row r="1" spans="1:12" ht="21.75" thickBot="1" x14ac:dyDescent="0.3">
      <c r="A1" s="104" t="s">
        <v>168</v>
      </c>
      <c r="B1" s="104"/>
      <c r="C1" s="104"/>
      <c r="D1" s="104"/>
      <c r="E1" s="104"/>
      <c r="F1" s="104"/>
      <c r="G1" s="104"/>
      <c r="H1" s="104"/>
    </row>
    <row r="2" spans="1:12" ht="24.95" customHeight="1" x14ac:dyDescent="0.25">
      <c r="A2" s="56" t="s">
        <v>11</v>
      </c>
      <c r="B2" s="58" t="s">
        <v>155</v>
      </c>
      <c r="C2" s="58" t="s">
        <v>80</v>
      </c>
      <c r="D2" s="58" t="s">
        <v>81</v>
      </c>
      <c r="E2" s="58" t="s">
        <v>82</v>
      </c>
      <c r="F2" s="58" t="s">
        <v>83</v>
      </c>
      <c r="G2" s="58" t="s">
        <v>84</v>
      </c>
      <c r="H2" s="59" t="s">
        <v>130</v>
      </c>
      <c r="J2"/>
    </row>
    <row r="3" spans="1:12" ht="24.95" customHeight="1" x14ac:dyDescent="0.25">
      <c r="A3" s="105" t="s">
        <v>23</v>
      </c>
      <c r="B3" s="5" t="s">
        <v>45</v>
      </c>
      <c r="C3" s="5">
        <v>41</v>
      </c>
      <c r="D3" s="5">
        <v>222</v>
      </c>
      <c r="E3" s="5">
        <v>101</v>
      </c>
      <c r="F3" s="5">
        <v>6</v>
      </c>
      <c r="G3" s="5">
        <v>2</v>
      </c>
      <c r="H3" s="21">
        <f>SUM(C3:G3)</f>
        <v>372</v>
      </c>
      <c r="I3" s="11"/>
      <c r="J3"/>
      <c r="L3"/>
    </row>
    <row r="4" spans="1:12" ht="24.95" customHeight="1" x14ac:dyDescent="0.25">
      <c r="A4" s="105"/>
      <c r="B4" s="5" t="s">
        <v>27</v>
      </c>
      <c r="C4" s="19">
        <f>C3/$H$3</f>
        <v>0.11021505376344086</v>
      </c>
      <c r="D4" s="19">
        <f t="shared" ref="D4:G4" si="0">D3/$H$3</f>
        <v>0.59677419354838712</v>
      </c>
      <c r="E4" s="19">
        <f t="shared" si="0"/>
        <v>0.271505376344086</v>
      </c>
      <c r="F4" s="19">
        <f t="shared" si="0"/>
        <v>1.6129032258064516E-2</v>
      </c>
      <c r="G4" s="19">
        <f t="shared" si="0"/>
        <v>5.3763440860215058E-3</v>
      </c>
      <c r="H4" s="20">
        <f t="shared" ref="H4:H7" si="1">SUM(C4:G4)</f>
        <v>1</v>
      </c>
      <c r="I4" s="11"/>
      <c r="J4"/>
      <c r="L4"/>
    </row>
    <row r="5" spans="1:12" ht="24.95" customHeight="1" x14ac:dyDescent="0.25">
      <c r="A5" s="105" t="s">
        <v>24</v>
      </c>
      <c r="B5" s="5" t="s">
        <v>45</v>
      </c>
      <c r="C5" s="5">
        <v>28</v>
      </c>
      <c r="D5" s="5">
        <v>47</v>
      </c>
      <c r="E5" s="5">
        <v>82</v>
      </c>
      <c r="F5" s="5">
        <v>5</v>
      </c>
      <c r="G5" s="5">
        <v>2</v>
      </c>
      <c r="H5" s="21">
        <f t="shared" si="1"/>
        <v>164</v>
      </c>
      <c r="I5" s="11"/>
      <c r="J5"/>
      <c r="L5"/>
    </row>
    <row r="6" spans="1:12" ht="24.95" customHeight="1" x14ac:dyDescent="0.25">
      <c r="A6" s="105"/>
      <c r="B6" s="5" t="s">
        <v>27</v>
      </c>
      <c r="C6" s="19">
        <f>C5/$H$5</f>
        <v>0.17073170731707318</v>
      </c>
      <c r="D6" s="19">
        <f t="shared" ref="D6:G6" si="2">D5/$H$5</f>
        <v>0.28658536585365851</v>
      </c>
      <c r="E6" s="19">
        <f t="shared" si="2"/>
        <v>0.5</v>
      </c>
      <c r="F6" s="19">
        <f t="shared" si="2"/>
        <v>3.048780487804878E-2</v>
      </c>
      <c r="G6" s="19">
        <f t="shared" si="2"/>
        <v>1.2195121951219513E-2</v>
      </c>
      <c r="H6" s="20">
        <f t="shared" si="1"/>
        <v>1</v>
      </c>
      <c r="I6" s="11"/>
      <c r="J6"/>
      <c r="L6"/>
    </row>
    <row r="7" spans="1:12" ht="24.95" customHeight="1" x14ac:dyDescent="0.25">
      <c r="A7" s="105" t="s">
        <v>25</v>
      </c>
      <c r="B7" s="5" t="s">
        <v>45</v>
      </c>
      <c r="C7" s="5">
        <v>9</v>
      </c>
      <c r="D7" s="5">
        <v>21</v>
      </c>
      <c r="E7" s="5">
        <v>47</v>
      </c>
      <c r="F7" s="5">
        <v>1</v>
      </c>
      <c r="G7" s="5">
        <v>1</v>
      </c>
      <c r="H7" s="21">
        <f t="shared" si="1"/>
        <v>79</v>
      </c>
      <c r="I7" s="11"/>
      <c r="J7"/>
      <c r="L7"/>
    </row>
    <row r="8" spans="1:12" ht="24.95" customHeight="1" thickBot="1" x14ac:dyDescent="0.3">
      <c r="A8" s="106"/>
      <c r="B8" s="23" t="s">
        <v>27</v>
      </c>
      <c r="C8" s="24">
        <f>C7/$H$7</f>
        <v>0.11392405063291139</v>
      </c>
      <c r="D8" s="24">
        <f t="shared" ref="D8:G8" si="3">D7/$H$7</f>
        <v>0.26582278481012656</v>
      </c>
      <c r="E8" s="24">
        <f t="shared" si="3"/>
        <v>0.59493670886075944</v>
      </c>
      <c r="F8" s="24">
        <f t="shared" si="3"/>
        <v>1.2658227848101266E-2</v>
      </c>
      <c r="G8" s="24">
        <f t="shared" si="3"/>
        <v>1.2658227848101266E-2</v>
      </c>
      <c r="H8" s="26">
        <f>SUM(C8:G8)</f>
        <v>0.99999999999999978</v>
      </c>
      <c r="I8" s="11"/>
      <c r="J8" s="11"/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2" ht="21.75" thickBot="1" x14ac:dyDescent="0.3">
      <c r="A10" s="121" t="s">
        <v>169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2" ht="21" x14ac:dyDescent="0.25">
      <c r="A11" s="86" t="s">
        <v>11</v>
      </c>
      <c r="B11" s="87" t="s">
        <v>155</v>
      </c>
      <c r="C11" s="87" t="s">
        <v>80</v>
      </c>
      <c r="D11" s="87" t="s">
        <v>81</v>
      </c>
      <c r="E11" s="87" t="s">
        <v>82</v>
      </c>
      <c r="F11" s="87" t="s">
        <v>83</v>
      </c>
      <c r="G11" s="87" t="s">
        <v>84</v>
      </c>
      <c r="H11" s="59" t="s">
        <v>20</v>
      </c>
      <c r="I11" s="79"/>
      <c r="J11" s="79"/>
    </row>
    <row r="12" spans="1:12" ht="21" x14ac:dyDescent="0.25">
      <c r="A12" s="105" t="s">
        <v>17</v>
      </c>
      <c r="B12" s="5" t="s">
        <v>26</v>
      </c>
      <c r="C12" s="5">
        <v>67</v>
      </c>
      <c r="D12" s="5">
        <v>184</v>
      </c>
      <c r="E12" s="5">
        <v>99</v>
      </c>
      <c r="F12" s="5">
        <v>14</v>
      </c>
      <c r="G12" s="5">
        <v>8</v>
      </c>
      <c r="H12" s="21">
        <f>SUM(C12:G12)</f>
        <v>372</v>
      </c>
      <c r="I12" s="79"/>
      <c r="J12" s="79"/>
    </row>
    <row r="13" spans="1:12" ht="21" x14ac:dyDescent="0.25">
      <c r="A13" s="105"/>
      <c r="B13" s="5" t="s">
        <v>27</v>
      </c>
      <c r="C13" s="19">
        <f>C12/$H$3</f>
        <v>0.18010752688172044</v>
      </c>
      <c r="D13" s="19">
        <f t="shared" ref="D13:G13" si="4">D12/$H$3</f>
        <v>0.4946236559139785</v>
      </c>
      <c r="E13" s="19">
        <f t="shared" si="4"/>
        <v>0.2661290322580645</v>
      </c>
      <c r="F13" s="19">
        <f t="shared" si="4"/>
        <v>3.7634408602150539E-2</v>
      </c>
      <c r="G13" s="19">
        <f t="shared" si="4"/>
        <v>2.1505376344086023E-2</v>
      </c>
      <c r="H13" s="20">
        <f t="shared" ref="H13:H16" si="5">SUM(C13:G13)</f>
        <v>1</v>
      </c>
      <c r="I13" s="79"/>
      <c r="J13" s="79"/>
    </row>
    <row r="14" spans="1:12" ht="21" x14ac:dyDescent="0.25">
      <c r="A14" s="105" t="s">
        <v>18</v>
      </c>
      <c r="B14" s="5" t="s">
        <v>26</v>
      </c>
      <c r="C14" s="5">
        <v>21</v>
      </c>
      <c r="D14" s="5">
        <v>50</v>
      </c>
      <c r="E14" s="5">
        <v>80</v>
      </c>
      <c r="F14" s="5">
        <v>4</v>
      </c>
      <c r="G14" s="5">
        <v>9</v>
      </c>
      <c r="H14" s="21">
        <f t="shared" si="5"/>
        <v>164</v>
      </c>
      <c r="I14" s="79"/>
      <c r="J14" s="79"/>
    </row>
    <row r="15" spans="1:12" x14ac:dyDescent="0.25">
      <c r="A15" s="105"/>
      <c r="B15" s="5" t="s">
        <v>27</v>
      </c>
      <c r="C15" s="19">
        <f>C14/$H$5</f>
        <v>0.12804878048780488</v>
      </c>
      <c r="D15" s="19">
        <f t="shared" ref="D15:G15" si="6">D14/$H$5</f>
        <v>0.3048780487804878</v>
      </c>
      <c r="E15" s="19">
        <f t="shared" si="6"/>
        <v>0.48780487804878048</v>
      </c>
      <c r="F15" s="19">
        <f t="shared" si="6"/>
        <v>2.4390243902439025E-2</v>
      </c>
      <c r="G15" s="19">
        <f t="shared" si="6"/>
        <v>5.4878048780487805E-2</v>
      </c>
      <c r="H15" s="20">
        <f t="shared" si="5"/>
        <v>1</v>
      </c>
    </row>
    <row r="16" spans="1:12" x14ac:dyDescent="0.25">
      <c r="A16" s="105" t="s">
        <v>19</v>
      </c>
      <c r="B16" s="5" t="s">
        <v>26</v>
      </c>
      <c r="C16" s="5">
        <v>7</v>
      </c>
      <c r="D16" s="5">
        <v>15</v>
      </c>
      <c r="E16" s="5">
        <v>51</v>
      </c>
      <c r="F16" s="5">
        <v>4</v>
      </c>
      <c r="G16" s="5">
        <v>2</v>
      </c>
      <c r="H16" s="21">
        <f t="shared" si="5"/>
        <v>79</v>
      </c>
    </row>
    <row r="17" spans="1:16" ht="16.5" thickBot="1" x14ac:dyDescent="0.3">
      <c r="A17" s="106"/>
      <c r="B17" s="23" t="s">
        <v>27</v>
      </c>
      <c r="C17" s="24">
        <f>C16/$H$7</f>
        <v>8.8607594936708861E-2</v>
      </c>
      <c r="D17" s="24">
        <f t="shared" ref="D17:G17" si="7">D16/$H$7</f>
        <v>0.189873417721519</v>
      </c>
      <c r="E17" s="24">
        <f t="shared" si="7"/>
        <v>0.64556962025316456</v>
      </c>
      <c r="F17" s="24">
        <f t="shared" si="7"/>
        <v>5.0632911392405063E-2</v>
      </c>
      <c r="G17" s="24">
        <f t="shared" si="7"/>
        <v>2.5316455696202531E-2</v>
      </c>
      <c r="H17" s="26">
        <f>SUM(C17:G17)</f>
        <v>1</v>
      </c>
    </row>
    <row r="18" spans="1:16" s="79" customFormat="1" ht="21.75" thickBot="1" x14ac:dyDescent="0.3">
      <c r="A18" s="104" t="s">
        <v>170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6" ht="47.25" x14ac:dyDescent="0.25">
      <c r="A19" s="56" t="s">
        <v>11</v>
      </c>
      <c r="B19" s="58" t="s">
        <v>155</v>
      </c>
      <c r="C19" s="57" t="s">
        <v>85</v>
      </c>
      <c r="D19" s="57" t="s">
        <v>86</v>
      </c>
      <c r="E19" s="57" t="s">
        <v>87</v>
      </c>
      <c r="F19" s="57" t="s">
        <v>88</v>
      </c>
      <c r="G19" s="57" t="s">
        <v>89</v>
      </c>
      <c r="H19" s="57" t="s">
        <v>90</v>
      </c>
      <c r="I19" s="57" t="s">
        <v>91</v>
      </c>
      <c r="J19" s="57" t="s">
        <v>92</v>
      </c>
      <c r="K19" s="57" t="s">
        <v>93</v>
      </c>
      <c r="L19" s="57" t="s">
        <v>94</v>
      </c>
      <c r="M19" s="59" t="s">
        <v>130</v>
      </c>
      <c r="O19"/>
      <c r="P19"/>
    </row>
    <row r="20" spans="1:16" ht="24.95" customHeight="1" x14ac:dyDescent="0.25">
      <c r="A20" s="105" t="s">
        <v>23</v>
      </c>
      <c r="B20" s="5" t="s">
        <v>45</v>
      </c>
      <c r="C20" s="5">
        <v>173</v>
      </c>
      <c r="D20" s="5">
        <v>144</v>
      </c>
      <c r="E20" s="5">
        <v>166</v>
      </c>
      <c r="F20" s="5">
        <v>140</v>
      </c>
      <c r="G20" s="5">
        <v>30</v>
      </c>
      <c r="H20" s="5">
        <v>12</v>
      </c>
      <c r="I20" s="5">
        <v>7</v>
      </c>
      <c r="J20" s="5">
        <v>9</v>
      </c>
      <c r="K20" s="5">
        <v>2</v>
      </c>
      <c r="L20" s="5">
        <v>34</v>
      </c>
      <c r="M20" s="21">
        <f>SUM(C20:L20)</f>
        <v>717</v>
      </c>
      <c r="N20" s="11"/>
      <c r="O20"/>
      <c r="P20"/>
    </row>
    <row r="21" spans="1:16" ht="24.95" customHeight="1" x14ac:dyDescent="0.25">
      <c r="A21" s="105"/>
      <c r="B21" s="5" t="s">
        <v>27</v>
      </c>
      <c r="C21" s="19">
        <f>C20/$M$20</f>
        <v>0.2412831241283124</v>
      </c>
      <c r="D21" s="19">
        <f t="shared" ref="D21:L21" si="8">D20/$M$20</f>
        <v>0.20083682008368201</v>
      </c>
      <c r="E21" s="19">
        <f t="shared" si="8"/>
        <v>0.23152022315202231</v>
      </c>
      <c r="F21" s="19">
        <f t="shared" si="8"/>
        <v>0.19525801952580196</v>
      </c>
      <c r="G21" s="19">
        <f t="shared" si="8"/>
        <v>4.1841004184100417E-2</v>
      </c>
      <c r="H21" s="19">
        <f t="shared" si="8"/>
        <v>1.6736401673640166E-2</v>
      </c>
      <c r="I21" s="19">
        <f t="shared" si="8"/>
        <v>9.7629009762900971E-3</v>
      </c>
      <c r="J21" s="19">
        <f t="shared" si="8"/>
        <v>1.2552301255230125E-2</v>
      </c>
      <c r="K21" s="19">
        <f t="shared" si="8"/>
        <v>2.7894002789400278E-3</v>
      </c>
      <c r="L21" s="19">
        <f t="shared" si="8"/>
        <v>4.7419804741980473E-2</v>
      </c>
      <c r="M21" s="20">
        <f t="shared" ref="M21:M25" si="9">SUM(C21:L21)</f>
        <v>1</v>
      </c>
      <c r="N21" s="11"/>
      <c r="O21"/>
      <c r="P21"/>
    </row>
    <row r="22" spans="1:16" ht="24.95" customHeight="1" x14ac:dyDescent="0.25">
      <c r="A22" s="105" t="s">
        <v>24</v>
      </c>
      <c r="B22" s="5" t="s">
        <v>45</v>
      </c>
      <c r="C22" s="5">
        <v>92</v>
      </c>
      <c r="D22" s="5">
        <v>60</v>
      </c>
      <c r="E22" s="5">
        <v>42</v>
      </c>
      <c r="F22" s="5">
        <v>16</v>
      </c>
      <c r="G22" s="5">
        <v>8</v>
      </c>
      <c r="H22" s="5">
        <v>4</v>
      </c>
      <c r="I22" s="5">
        <v>2</v>
      </c>
      <c r="J22" s="5">
        <v>0</v>
      </c>
      <c r="K22" s="5">
        <v>0</v>
      </c>
      <c r="L22" s="5">
        <v>28</v>
      </c>
      <c r="M22" s="21">
        <f>SUM(C22:L22)</f>
        <v>252</v>
      </c>
      <c r="N22" s="11"/>
      <c r="O22"/>
      <c r="P22"/>
    </row>
    <row r="23" spans="1:16" ht="24.95" customHeight="1" x14ac:dyDescent="0.25">
      <c r="A23" s="105"/>
      <c r="B23" s="5" t="s">
        <v>27</v>
      </c>
      <c r="C23" s="19">
        <f>C22/$M$22</f>
        <v>0.36507936507936506</v>
      </c>
      <c r="D23" s="19">
        <f t="shared" ref="D23:L23" si="10">D22/$M$22</f>
        <v>0.23809523809523808</v>
      </c>
      <c r="E23" s="19">
        <f t="shared" si="10"/>
        <v>0.16666666666666666</v>
      </c>
      <c r="F23" s="19">
        <f t="shared" si="10"/>
        <v>6.3492063492063489E-2</v>
      </c>
      <c r="G23" s="19">
        <f t="shared" si="10"/>
        <v>3.1746031746031744E-2</v>
      </c>
      <c r="H23" s="19">
        <f t="shared" si="10"/>
        <v>1.5873015873015872E-2</v>
      </c>
      <c r="I23" s="19">
        <f t="shared" si="10"/>
        <v>7.9365079365079361E-3</v>
      </c>
      <c r="J23" s="19">
        <f t="shared" si="10"/>
        <v>0</v>
      </c>
      <c r="K23" s="19">
        <f t="shared" si="10"/>
        <v>0</v>
      </c>
      <c r="L23" s="27">
        <f t="shared" si="10"/>
        <v>0.1111111111111111</v>
      </c>
      <c r="M23" s="20">
        <f t="shared" si="9"/>
        <v>1</v>
      </c>
      <c r="N23" s="11"/>
      <c r="O23"/>
      <c r="P23"/>
    </row>
    <row r="24" spans="1:16" ht="24.95" customHeight="1" x14ac:dyDescent="0.25">
      <c r="A24" s="105" t="s">
        <v>25</v>
      </c>
      <c r="B24" s="5" t="s">
        <v>45</v>
      </c>
      <c r="C24" s="5">
        <v>20</v>
      </c>
      <c r="D24" s="5">
        <v>24</v>
      </c>
      <c r="E24" s="5">
        <v>16</v>
      </c>
      <c r="F24" s="5">
        <v>10</v>
      </c>
      <c r="G24" s="5">
        <v>1</v>
      </c>
      <c r="H24" s="5">
        <v>1</v>
      </c>
      <c r="I24" s="5">
        <v>1</v>
      </c>
      <c r="J24" s="5">
        <v>1</v>
      </c>
      <c r="K24" s="5">
        <v>0</v>
      </c>
      <c r="L24" s="5">
        <v>36</v>
      </c>
      <c r="M24" s="21">
        <f t="shared" si="9"/>
        <v>110</v>
      </c>
      <c r="N24" s="11"/>
      <c r="O24"/>
      <c r="P24"/>
    </row>
    <row r="25" spans="1:16" ht="24.95" customHeight="1" thickBot="1" x14ac:dyDescent="0.3">
      <c r="A25" s="106"/>
      <c r="B25" s="23" t="s">
        <v>27</v>
      </c>
      <c r="C25" s="24">
        <f>C24/$M$24</f>
        <v>0.18181818181818182</v>
      </c>
      <c r="D25" s="24">
        <f t="shared" ref="D25:L25" si="11">D24/$M$24</f>
        <v>0.21818181818181817</v>
      </c>
      <c r="E25" s="24">
        <f t="shared" si="11"/>
        <v>0.14545454545454545</v>
      </c>
      <c r="F25" s="24">
        <f t="shared" si="11"/>
        <v>9.0909090909090912E-2</v>
      </c>
      <c r="G25" s="24">
        <f t="shared" si="11"/>
        <v>9.0909090909090905E-3</v>
      </c>
      <c r="H25" s="24">
        <f t="shared" si="11"/>
        <v>9.0909090909090905E-3</v>
      </c>
      <c r="I25" s="28">
        <f t="shared" si="11"/>
        <v>9.0909090909090905E-3</v>
      </c>
      <c r="J25" s="24">
        <f t="shared" si="11"/>
        <v>9.0909090909090905E-3</v>
      </c>
      <c r="K25" s="24">
        <f t="shared" si="11"/>
        <v>0</v>
      </c>
      <c r="L25" s="28">
        <f t="shared" si="11"/>
        <v>0.32727272727272727</v>
      </c>
      <c r="M25" s="26">
        <f t="shared" si="9"/>
        <v>0.99999999999999978</v>
      </c>
      <c r="N25" s="11"/>
      <c r="O25"/>
      <c r="P25"/>
    </row>
    <row r="26" spans="1:16" ht="16.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/>
      <c r="P26"/>
    </row>
    <row r="27" spans="1:16" ht="16.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/>
      <c r="P27"/>
    </row>
    <row r="28" spans="1:16" ht="16.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/>
      <c r="P28"/>
    </row>
    <row r="29" spans="1:16" ht="16.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/>
    </row>
  </sheetData>
  <mergeCells count="12">
    <mergeCell ref="A24:A25"/>
    <mergeCell ref="A3:A4"/>
    <mergeCell ref="A5:A6"/>
    <mergeCell ref="A7:A8"/>
    <mergeCell ref="A20:A21"/>
    <mergeCell ref="A22:A23"/>
    <mergeCell ref="A18:M18"/>
    <mergeCell ref="A1:H1"/>
    <mergeCell ref="A10:J10"/>
    <mergeCell ref="A12:A13"/>
    <mergeCell ref="A14:A15"/>
    <mergeCell ref="A16:A17"/>
  </mergeCells>
  <phoneticPr fontId="1" type="noConversion"/>
  <pageMargins left="0.7" right="0.7" top="0.75" bottom="0.75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26"/>
  <sheetViews>
    <sheetView topLeftCell="E1" zoomScale="90" zoomScaleNormal="90" workbookViewId="0">
      <selection activeCell="R6" sqref="R6"/>
    </sheetView>
  </sheetViews>
  <sheetFormatPr defaultRowHeight="15.75" x14ac:dyDescent="0.25"/>
  <cols>
    <col min="1" max="2" width="10.625" style="1" customWidth="1"/>
    <col min="3" max="19" width="8.625" style="1" customWidth="1"/>
    <col min="20" max="21" width="9" style="1"/>
    <col min="22" max="22" width="25.25" style="1" customWidth="1"/>
    <col min="23" max="16384" width="9" style="1"/>
  </cols>
  <sheetData>
    <row r="1" spans="1:25" ht="24" thickBot="1" x14ac:dyDescent="0.3">
      <c r="A1" s="122" t="s">
        <v>173</v>
      </c>
      <c r="B1" s="122"/>
      <c r="C1" s="122"/>
      <c r="D1" s="122"/>
      <c r="E1" s="122"/>
      <c r="F1" s="122"/>
    </row>
    <row r="2" spans="1:25" ht="200.1" customHeight="1" x14ac:dyDescent="0.25">
      <c r="A2" s="81" t="s">
        <v>95</v>
      </c>
      <c r="B2" s="82" t="s">
        <v>155</v>
      </c>
      <c r="C2" s="76" t="s">
        <v>157</v>
      </c>
      <c r="D2" s="76" t="s">
        <v>96</v>
      </c>
      <c r="E2" s="76" t="s">
        <v>97</v>
      </c>
      <c r="F2" s="76" t="s">
        <v>98</v>
      </c>
      <c r="G2" s="76" t="s">
        <v>99</v>
      </c>
      <c r="H2" s="76" t="s">
        <v>100</v>
      </c>
      <c r="I2" s="76" t="s">
        <v>101</v>
      </c>
      <c r="J2" s="76" t="s">
        <v>103</v>
      </c>
      <c r="K2" s="77" t="s">
        <v>102</v>
      </c>
      <c r="L2" s="76" t="s">
        <v>104</v>
      </c>
      <c r="M2" s="76" t="s">
        <v>105</v>
      </c>
      <c r="N2" s="76" t="s">
        <v>106</v>
      </c>
      <c r="O2" s="76" t="s">
        <v>107</v>
      </c>
      <c r="P2" s="76" t="s">
        <v>108</v>
      </c>
      <c r="Q2" s="76" t="s">
        <v>171</v>
      </c>
      <c r="R2" s="76" t="s">
        <v>156</v>
      </c>
      <c r="S2" s="78" t="s">
        <v>22</v>
      </c>
    </row>
    <row r="3" spans="1:25" ht="24.95" customHeight="1" x14ac:dyDescent="0.25">
      <c r="A3" s="105" t="s">
        <v>23</v>
      </c>
      <c r="B3" s="5" t="s">
        <v>45</v>
      </c>
      <c r="C3" s="5">
        <v>32</v>
      </c>
      <c r="D3" s="5">
        <v>2</v>
      </c>
      <c r="E3" s="5">
        <v>0</v>
      </c>
      <c r="F3" s="5">
        <v>1</v>
      </c>
      <c r="G3" s="5">
        <v>1</v>
      </c>
      <c r="H3" s="5">
        <v>3</v>
      </c>
      <c r="I3" s="5">
        <v>0</v>
      </c>
      <c r="J3" s="5">
        <v>1</v>
      </c>
      <c r="K3" s="5">
        <v>3</v>
      </c>
      <c r="L3" s="5">
        <v>0</v>
      </c>
      <c r="M3" s="5">
        <v>0</v>
      </c>
      <c r="N3" s="5">
        <v>2</v>
      </c>
      <c r="O3" s="5">
        <v>0</v>
      </c>
      <c r="P3" s="5">
        <v>1</v>
      </c>
      <c r="Q3" s="5">
        <v>3</v>
      </c>
      <c r="R3" s="5">
        <v>6</v>
      </c>
      <c r="S3" s="21">
        <f>SUM(C3:R3)</f>
        <v>55</v>
      </c>
      <c r="T3" s="11"/>
      <c r="U3" s="11"/>
      <c r="V3"/>
      <c r="W3"/>
      <c r="X3"/>
      <c r="Y3" s="85"/>
    </row>
    <row r="4" spans="1:25" ht="24.95" customHeight="1" x14ac:dyDescent="0.25">
      <c r="A4" s="105"/>
      <c r="B4" s="5" t="s">
        <v>27</v>
      </c>
      <c r="C4" s="80">
        <f t="shared" ref="C4:R4" si="0">C3/$S$3</f>
        <v>0.58181818181818179</v>
      </c>
      <c r="D4" s="19">
        <f t="shared" si="0"/>
        <v>3.6363636363636362E-2</v>
      </c>
      <c r="E4" s="27">
        <f t="shared" si="0"/>
        <v>0</v>
      </c>
      <c r="F4" s="27">
        <f t="shared" si="0"/>
        <v>1.8181818181818181E-2</v>
      </c>
      <c r="G4" s="27">
        <f t="shared" si="0"/>
        <v>1.8181818181818181E-2</v>
      </c>
      <c r="H4" s="27">
        <f t="shared" si="0"/>
        <v>5.4545454545454543E-2</v>
      </c>
      <c r="I4" s="27">
        <f t="shared" si="0"/>
        <v>0</v>
      </c>
      <c r="J4" s="27">
        <f t="shared" si="0"/>
        <v>1.8181818181818181E-2</v>
      </c>
      <c r="K4" s="27">
        <f t="shared" si="0"/>
        <v>5.4545454545454543E-2</v>
      </c>
      <c r="L4" s="27">
        <f t="shared" si="0"/>
        <v>0</v>
      </c>
      <c r="M4" s="19">
        <f t="shared" si="0"/>
        <v>0</v>
      </c>
      <c r="N4" s="27">
        <f t="shared" si="0"/>
        <v>3.6363636363636362E-2</v>
      </c>
      <c r="O4" s="27">
        <f t="shared" si="0"/>
        <v>0</v>
      </c>
      <c r="P4" s="27">
        <f t="shared" si="0"/>
        <v>1.8181818181818181E-2</v>
      </c>
      <c r="Q4" s="27">
        <f t="shared" si="0"/>
        <v>5.4545454545454543E-2</v>
      </c>
      <c r="R4" s="27">
        <f t="shared" si="0"/>
        <v>0.10909090909090909</v>
      </c>
      <c r="S4" s="20">
        <f t="shared" ref="S4:S7" si="1">SUM(C4:R4)</f>
        <v>1</v>
      </c>
      <c r="T4" s="11"/>
      <c r="U4" s="11"/>
      <c r="V4"/>
      <c r="W4"/>
      <c r="X4"/>
      <c r="Y4" s="85"/>
    </row>
    <row r="5" spans="1:25" ht="24.95" customHeight="1" x14ac:dyDescent="0.25">
      <c r="A5" s="105" t="s">
        <v>24</v>
      </c>
      <c r="B5" s="5" t="s">
        <v>45</v>
      </c>
      <c r="C5" s="5">
        <v>12</v>
      </c>
      <c r="D5" s="5">
        <v>0</v>
      </c>
      <c r="E5" s="5">
        <v>4</v>
      </c>
      <c r="F5" s="5">
        <v>0</v>
      </c>
      <c r="G5" s="5">
        <v>2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13</v>
      </c>
      <c r="S5" s="21">
        <f t="shared" si="1"/>
        <v>32</v>
      </c>
      <c r="T5" s="11"/>
      <c r="U5" s="11"/>
      <c r="V5"/>
      <c r="W5"/>
      <c r="X5"/>
      <c r="Y5" s="85"/>
    </row>
    <row r="6" spans="1:25" ht="24.95" customHeight="1" x14ac:dyDescent="0.25">
      <c r="A6" s="105"/>
      <c r="B6" s="5" t="s">
        <v>27</v>
      </c>
      <c r="C6" s="80">
        <f>C5/$S$5</f>
        <v>0.375</v>
      </c>
      <c r="D6" s="80">
        <f t="shared" ref="D6:S6" si="2">D5/$S$5</f>
        <v>0</v>
      </c>
      <c r="E6" s="80">
        <f t="shared" si="2"/>
        <v>0.125</v>
      </c>
      <c r="F6" s="80">
        <f t="shared" si="2"/>
        <v>0</v>
      </c>
      <c r="G6" s="80">
        <f t="shared" si="2"/>
        <v>6.25E-2</v>
      </c>
      <c r="H6" s="80">
        <f t="shared" si="2"/>
        <v>3.125E-2</v>
      </c>
      <c r="I6" s="80">
        <f t="shared" si="2"/>
        <v>0</v>
      </c>
      <c r="J6" s="80">
        <f t="shared" si="2"/>
        <v>0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80">
        <f t="shared" si="2"/>
        <v>0</v>
      </c>
      <c r="P6" s="80">
        <f t="shared" si="2"/>
        <v>0</v>
      </c>
      <c r="Q6" s="80">
        <f t="shared" si="2"/>
        <v>0</v>
      </c>
      <c r="R6" s="80">
        <f t="shared" si="2"/>
        <v>0.40625</v>
      </c>
      <c r="S6" s="83">
        <f t="shared" si="2"/>
        <v>1</v>
      </c>
      <c r="T6" s="11"/>
      <c r="U6" s="11"/>
      <c r="V6"/>
      <c r="W6"/>
      <c r="X6"/>
      <c r="Y6" s="85"/>
    </row>
    <row r="7" spans="1:25" ht="24.95" customHeight="1" x14ac:dyDescent="0.25">
      <c r="A7" s="105" t="s">
        <v>25</v>
      </c>
      <c r="B7" s="5" t="s">
        <v>45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21">
        <f t="shared" si="1"/>
        <v>3</v>
      </c>
      <c r="T7" s="11"/>
      <c r="U7" s="11"/>
      <c r="V7"/>
      <c r="W7"/>
      <c r="X7"/>
      <c r="Y7"/>
    </row>
    <row r="8" spans="1:25" ht="24.95" customHeight="1" thickBot="1" x14ac:dyDescent="0.3">
      <c r="A8" s="106"/>
      <c r="B8" s="23" t="s">
        <v>27</v>
      </c>
      <c r="C8" s="28">
        <f>C7/$S$7</f>
        <v>0.33333333333333331</v>
      </c>
      <c r="D8" s="28">
        <f t="shared" ref="D8:S8" si="3">D7/$S$7</f>
        <v>0</v>
      </c>
      <c r="E8" s="28">
        <f t="shared" si="3"/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 t="shared" si="3"/>
        <v>0</v>
      </c>
      <c r="P8" s="28">
        <f t="shared" si="3"/>
        <v>0</v>
      </c>
      <c r="Q8" s="28">
        <f t="shared" si="3"/>
        <v>0.33333333333333331</v>
      </c>
      <c r="R8" s="28">
        <f t="shared" si="3"/>
        <v>0.33333333333333331</v>
      </c>
      <c r="S8" s="26">
        <f t="shared" si="3"/>
        <v>1</v>
      </c>
      <c r="T8" s="11"/>
      <c r="U8" s="11"/>
      <c r="V8"/>
      <c r="W8"/>
      <c r="X8"/>
      <c r="Y8"/>
    </row>
    <row r="9" spans="1:25" ht="16.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/>
      <c r="W9"/>
      <c r="X9"/>
      <c r="Y9"/>
    </row>
    <row r="10" spans="1:25" ht="16.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/>
      <c r="W10"/>
      <c r="X10"/>
      <c r="Y10"/>
    </row>
    <row r="11" spans="1:25" ht="16.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/>
      <c r="W11"/>
      <c r="X11"/>
      <c r="Y11"/>
    </row>
    <row r="12" spans="1:25" ht="16.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/>
      <c r="W12"/>
      <c r="X12"/>
      <c r="Y12"/>
    </row>
    <row r="13" spans="1:25" ht="16.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/>
      <c r="W13"/>
      <c r="X13"/>
      <c r="Y13"/>
    </row>
    <row r="14" spans="1:25" ht="16.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/>
      <c r="W14"/>
      <c r="X14"/>
      <c r="Y14"/>
    </row>
    <row r="15" spans="1:25" ht="16.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8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/>
      <c r="W15"/>
      <c r="X15"/>
      <c r="Y15"/>
    </row>
    <row r="16" spans="1:25" ht="16.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8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/>
      <c r="W16"/>
      <c r="X16"/>
      <c r="Y16"/>
    </row>
    <row r="17" spans="10:25" ht="16.5" x14ac:dyDescent="0.25">
      <c r="J17" s="85"/>
      <c r="V17"/>
      <c r="W17"/>
      <c r="X17"/>
      <c r="Y17"/>
    </row>
    <row r="18" spans="10:25" ht="16.5" x14ac:dyDescent="0.25">
      <c r="J18" s="85"/>
      <c r="V18"/>
      <c r="W18"/>
      <c r="X18"/>
      <c r="Y18"/>
    </row>
    <row r="19" spans="10:25" ht="16.5" x14ac:dyDescent="0.25">
      <c r="J19" s="85"/>
      <c r="V19"/>
      <c r="W19"/>
      <c r="X19"/>
      <c r="Y19"/>
    </row>
    <row r="20" spans="10:25" ht="16.5" x14ac:dyDescent="0.25">
      <c r="J20" s="85"/>
      <c r="V20"/>
      <c r="W20"/>
      <c r="X20"/>
      <c r="Y20"/>
    </row>
    <row r="21" spans="10:25" ht="16.5" x14ac:dyDescent="0.25">
      <c r="J21" s="85"/>
      <c r="V21"/>
      <c r="W21"/>
      <c r="X21"/>
      <c r="Y21"/>
    </row>
    <row r="22" spans="10:25" ht="16.5" x14ac:dyDescent="0.25">
      <c r="J22" s="85"/>
      <c r="V22"/>
      <c r="W22"/>
      <c r="X22"/>
      <c r="Y22"/>
    </row>
    <row r="23" spans="10:25" ht="16.5" x14ac:dyDescent="0.25">
      <c r="J23" s="11"/>
      <c r="V23"/>
      <c r="W23"/>
      <c r="X23"/>
      <c r="Y23"/>
    </row>
    <row r="24" spans="10:25" ht="16.5" x14ac:dyDescent="0.25">
      <c r="V24"/>
      <c r="W24"/>
      <c r="X24"/>
      <c r="Y24"/>
    </row>
    <row r="25" spans="10:25" ht="16.5" x14ac:dyDescent="0.25">
      <c r="V25"/>
      <c r="W25"/>
      <c r="X25"/>
      <c r="Y25"/>
    </row>
    <row r="26" spans="10:25" ht="16.5" x14ac:dyDescent="0.25">
      <c r="V26"/>
      <c r="W26"/>
      <c r="X26"/>
      <c r="Y26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六~八、學習經驗</vt:lpstr>
      <vt:lpstr>九、目前未就業原因(不含家管)</vt:lpstr>
      <vt:lpstr>十、加強學生的哪些能力</vt:lpstr>
      <vt:lpstr>一、全校問卷回收狀況!Print_Area</vt:lpstr>
      <vt:lpstr>一、畢業後現況!Print_Area</vt:lpstr>
      <vt:lpstr>'九、目前未就業原因(不含家管)'!Print_Area</vt:lpstr>
      <vt:lpstr>二、任職機構性質!Print_Area</vt:lpstr>
      <vt:lpstr>二、各學制與系所回收狀況!Print_Area</vt:lpstr>
      <vt:lpstr>十、加強學生的哪些能力!Print_Area</vt:lpstr>
      <vt:lpstr>三、工作職業類型!Print_Area</vt:lpstr>
      <vt:lpstr>五、工作平均每月收入!Print_Area</vt:lpstr>
      <vt:lpstr>'六~八、學習經驗'!Print_Area</vt:lpstr>
      <vt:lpstr>四、任職工作地點!Print_Area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邱曉君</cp:lastModifiedBy>
  <cp:lastPrinted>2022-11-07T00:02:43Z</cp:lastPrinted>
  <dcterms:created xsi:type="dcterms:W3CDTF">2017-01-13T12:11:29Z</dcterms:created>
  <dcterms:modified xsi:type="dcterms:W3CDTF">2022-11-21T02:05:32Z</dcterms:modified>
</cp:coreProperties>
</file>