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02職發-曉君\教育部畢業流向調查\111\財務資訊公開資料\"/>
    </mc:Choice>
  </mc:AlternateContent>
  <xr:revisionPtr revIDLastSave="0" documentId="13_ncr:1_{ED0901C7-06FC-40E7-8E88-02EA1595971D}" xr6:coauthVersionLast="47" xr6:coauthVersionMax="47" xr10:uidLastSave="{00000000-0000-0000-0000-000000000000}"/>
  <bookViews>
    <workbookView xWindow="-120" yWindow="-120" windowWidth="29040" windowHeight="15840" tabRatio="755" xr2:uid="{00000000-000D-0000-FFFF-FFFF00000000}"/>
  </bookViews>
  <sheets>
    <sheet name="一、全校問卷回收狀況" sheetId="2" r:id="rId1"/>
    <sheet name="二、各學制與系所回收狀況" sheetId="3" r:id="rId2"/>
    <sheet name="一、畢業後現況" sheetId="4" r:id="rId3"/>
    <sheet name="二、任職機構性質" sheetId="5" r:id="rId4"/>
    <sheet name="三、工作職業類型" sheetId="6" r:id="rId5"/>
    <sheet name="四、任職工作地點" sheetId="7" r:id="rId6"/>
    <sheet name="五、工作平均每月收入" sheetId="8" r:id="rId7"/>
    <sheet name="六、工作幫助程度七、學習經驗" sheetId="9" r:id="rId8"/>
    <sheet name="八、目前未就業原因(不含家管)" sheetId="11" r:id="rId9"/>
    <sheet name="九、學生能力有幫助" sheetId="12" r:id="rId10"/>
    <sheet name="十、學校最應該幫學弟妹加強的能力" sheetId="14" r:id="rId11"/>
  </sheets>
  <definedNames>
    <definedName name="_xlnm.Print_Area" localSheetId="0">'一、全校問卷回收狀況'!$A$1:$E$6</definedName>
    <definedName name="_xlnm.Print_Area" localSheetId="2">'一、畢業後現況'!$A$1:$J$10</definedName>
    <definedName name="_xlnm.Print_Area" localSheetId="9">'九、學生能力有幫助'!$A$1:$O$8</definedName>
    <definedName name="_xlnm.Print_Area" localSheetId="3">'二、任職機構性質'!$A$1:$K$17</definedName>
    <definedName name="_xlnm.Print_Area" localSheetId="1">'二、各學制與系所回收狀況'!$A$1:$F$27</definedName>
    <definedName name="_xlnm.Print_Area" localSheetId="8">'八、目前未就業原因(不含家管)'!$A$1:$S$8</definedName>
    <definedName name="_xlnm.Print_Area" localSheetId="4">'三、工作職業類型'!$A$1:$AB$9</definedName>
    <definedName name="_xlnm.Print_Area" localSheetId="6">'五、工作平均每月收入'!$A$1:$M$15</definedName>
    <definedName name="_xlnm.Print_Area" localSheetId="7">'六、工作幫助程度七、學習經驗'!$A$1:$M$21</definedName>
    <definedName name="_xlnm.Print_Area" localSheetId="5">'四、任職工作地點'!$A$1:$N$22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" l="1"/>
  <c r="O5" i="14" l="1"/>
  <c r="C5" i="5"/>
  <c r="J3" i="4"/>
  <c r="I6" i="4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S8" i="11"/>
  <c r="H9" i="4"/>
  <c r="O7" i="12"/>
  <c r="O3" i="12"/>
  <c r="O5" i="12"/>
  <c r="V8" i="6"/>
  <c r="V6" i="6"/>
  <c r="V4" i="6"/>
  <c r="T5" i="6" l="1"/>
  <c r="S5" i="6"/>
  <c r="R5" i="6"/>
  <c r="T7" i="6"/>
  <c r="S7" i="6"/>
  <c r="R7" i="6"/>
  <c r="T9" i="6"/>
  <c r="S9" i="6"/>
  <c r="R9" i="6"/>
  <c r="U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V5" i="6" s="1"/>
  <c r="U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V7" i="6" s="1"/>
  <c r="U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V9" i="6" s="1"/>
  <c r="C27" i="3" l="1"/>
  <c r="F5" i="3"/>
  <c r="E5" i="3"/>
  <c r="K17" i="7" l="1"/>
  <c r="D9" i="4"/>
  <c r="C9" i="4"/>
  <c r="M16" i="9"/>
  <c r="M18" i="9"/>
  <c r="O7" i="14"/>
  <c r="K8" i="14" s="1"/>
  <c r="M6" i="14"/>
  <c r="O3" i="14"/>
  <c r="K4" i="14" s="1"/>
  <c r="I8" i="14" l="1"/>
  <c r="E8" i="14"/>
  <c r="M8" i="14"/>
  <c r="H6" i="14"/>
  <c r="G6" i="14"/>
  <c r="D6" i="14"/>
  <c r="L6" i="14"/>
  <c r="C6" i="14"/>
  <c r="K6" i="14"/>
  <c r="M4" i="14"/>
  <c r="E4" i="14"/>
  <c r="I4" i="14"/>
  <c r="F4" i="14"/>
  <c r="J4" i="14"/>
  <c r="D4" i="14"/>
  <c r="H4" i="14"/>
  <c r="L4" i="14"/>
  <c r="F6" i="14"/>
  <c r="J6" i="14"/>
  <c r="N6" i="14"/>
  <c r="D8" i="14"/>
  <c r="H8" i="14"/>
  <c r="L8" i="14"/>
  <c r="N4" i="14"/>
  <c r="F8" i="14"/>
  <c r="J8" i="14"/>
  <c r="N8" i="14"/>
  <c r="C4" i="14"/>
  <c r="G4" i="14"/>
  <c r="E6" i="14"/>
  <c r="I6" i="14"/>
  <c r="C8" i="14"/>
  <c r="G8" i="14"/>
  <c r="J7" i="4"/>
  <c r="H8" i="4" s="1"/>
  <c r="J5" i="4"/>
  <c r="H6" i="4" s="1"/>
  <c r="E26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4" i="3"/>
  <c r="E3" i="3"/>
  <c r="E25" i="3"/>
  <c r="D5" i="2"/>
  <c r="D4" i="2"/>
  <c r="D3" i="2"/>
  <c r="E3" i="2"/>
  <c r="E27" i="3" l="1"/>
  <c r="J9" i="4"/>
  <c r="H10" i="4" s="1"/>
  <c r="H4" i="4"/>
  <c r="O6" i="14"/>
  <c r="O8" i="14"/>
  <c r="O4" i="14"/>
  <c r="M14" i="8" l="1"/>
  <c r="K15" i="8" l="1"/>
  <c r="E9" i="4" l="1"/>
  <c r="F9" i="4"/>
  <c r="G9" i="4"/>
  <c r="I9" i="4"/>
  <c r="F10" i="3"/>
  <c r="F11" i="3"/>
  <c r="F12" i="3"/>
  <c r="F13" i="3"/>
  <c r="F14" i="3"/>
  <c r="F4" i="3"/>
  <c r="F6" i="3"/>
  <c r="F7" i="3"/>
  <c r="F8" i="3"/>
  <c r="F9" i="3"/>
  <c r="F15" i="3"/>
  <c r="F16" i="3"/>
  <c r="F17" i="3"/>
  <c r="F18" i="3"/>
  <c r="F19" i="3"/>
  <c r="F20" i="3"/>
  <c r="F21" i="3"/>
  <c r="F22" i="3"/>
  <c r="F23" i="3"/>
  <c r="F24" i="3"/>
  <c r="F25" i="3"/>
  <c r="F26" i="3"/>
  <c r="M10" i="8" l="1"/>
  <c r="K11" i="8" s="1"/>
  <c r="M12" i="8"/>
  <c r="J13" i="8" s="1"/>
  <c r="D15" i="8"/>
  <c r="D13" i="8" l="1"/>
  <c r="K13" i="8"/>
  <c r="F11" i="8"/>
  <c r="J11" i="8"/>
  <c r="C11" i="8"/>
  <c r="G11" i="8"/>
  <c r="L11" i="8"/>
  <c r="D11" i="8"/>
  <c r="H11" i="8"/>
  <c r="E11" i="8"/>
  <c r="I11" i="8"/>
  <c r="K8" i="8"/>
  <c r="G8" i="8"/>
  <c r="L15" i="8"/>
  <c r="G15" i="8"/>
  <c r="J8" i="8"/>
  <c r="F8" i="8"/>
  <c r="J15" i="8"/>
  <c r="F15" i="8"/>
  <c r="C15" i="8"/>
  <c r="C8" i="8"/>
  <c r="I8" i="8"/>
  <c r="E8" i="8"/>
  <c r="I15" i="8"/>
  <c r="E15" i="8"/>
  <c r="L8" i="8"/>
  <c r="H8" i="8"/>
  <c r="D8" i="8"/>
  <c r="H15" i="8"/>
  <c r="I6" i="8"/>
  <c r="E6" i="8"/>
  <c r="C6" i="8"/>
  <c r="L6" i="8"/>
  <c r="F13" i="8"/>
  <c r="K6" i="8"/>
  <c r="G6" i="8"/>
  <c r="C13" i="8"/>
  <c r="H13" i="8"/>
  <c r="J6" i="8"/>
  <c r="F6" i="8"/>
  <c r="L13" i="8"/>
  <c r="G13" i="8"/>
  <c r="H6" i="8"/>
  <c r="E13" i="8"/>
  <c r="D6" i="8"/>
  <c r="I13" i="8"/>
  <c r="F4" i="8"/>
  <c r="C4" i="8"/>
  <c r="I4" i="8"/>
  <c r="E4" i="8"/>
  <c r="L4" i="8"/>
  <c r="H4" i="8"/>
  <c r="D4" i="8"/>
  <c r="K4" i="8"/>
  <c r="G4" i="8"/>
  <c r="J4" i="8"/>
  <c r="M15" i="8" l="1"/>
  <c r="M13" i="8"/>
  <c r="M11" i="8"/>
  <c r="D8" i="12" l="1"/>
  <c r="L8" i="12"/>
  <c r="M8" i="12"/>
  <c r="D6" i="12"/>
  <c r="M6" i="12"/>
  <c r="L6" i="12"/>
  <c r="G4" i="12"/>
  <c r="L4" i="12"/>
  <c r="M4" i="12"/>
  <c r="K8" i="12"/>
  <c r="G8" i="12"/>
  <c r="J8" i="12"/>
  <c r="F8" i="12"/>
  <c r="C8" i="12"/>
  <c r="I8" i="12"/>
  <c r="E8" i="12"/>
  <c r="N8" i="12"/>
  <c r="H8" i="12"/>
  <c r="F6" i="12"/>
  <c r="C6" i="12"/>
  <c r="I6" i="12"/>
  <c r="E6" i="12"/>
  <c r="K6" i="12"/>
  <c r="G6" i="12"/>
  <c r="J6" i="12"/>
  <c r="N6" i="12"/>
  <c r="H6" i="12"/>
  <c r="J4" i="12"/>
  <c r="F4" i="12"/>
  <c r="E4" i="12"/>
  <c r="N4" i="12"/>
  <c r="I4" i="12"/>
  <c r="C4" i="12"/>
  <c r="H4" i="12"/>
  <c r="D4" i="12"/>
  <c r="K4" i="12"/>
  <c r="S5" i="11"/>
  <c r="S7" i="11"/>
  <c r="S3" i="11"/>
  <c r="D17" i="9"/>
  <c r="E19" i="9"/>
  <c r="M20" i="9"/>
  <c r="G21" i="9" s="1"/>
  <c r="H5" i="9"/>
  <c r="G6" i="9" s="1"/>
  <c r="H7" i="9"/>
  <c r="G8" i="9" s="1"/>
  <c r="H3" i="9"/>
  <c r="F4" i="9" s="1"/>
  <c r="E18" i="7"/>
  <c r="K19" i="7"/>
  <c r="F20" i="7" s="1"/>
  <c r="K21" i="7"/>
  <c r="G22" i="7" s="1"/>
  <c r="J14" i="5"/>
  <c r="J16" i="5"/>
  <c r="J12" i="5"/>
  <c r="J6" i="5"/>
  <c r="J8" i="5"/>
  <c r="J4" i="5"/>
  <c r="Q6" i="11" l="1"/>
  <c r="F4" i="11"/>
  <c r="Q4" i="11"/>
  <c r="C6" i="11"/>
  <c r="E6" i="11"/>
  <c r="G4" i="9"/>
  <c r="D4" i="9"/>
  <c r="N6" i="7"/>
  <c r="K12" i="5"/>
  <c r="D13" i="5" s="1"/>
  <c r="C8" i="9"/>
  <c r="C6" i="9"/>
  <c r="E4" i="9"/>
  <c r="C4" i="9"/>
  <c r="L15" i="7"/>
  <c r="D15" i="7"/>
  <c r="N8" i="7"/>
  <c r="G8" i="7"/>
  <c r="I15" i="7"/>
  <c r="L8" i="7"/>
  <c r="D8" i="7"/>
  <c r="F22" i="7"/>
  <c r="J8" i="7"/>
  <c r="C15" i="7"/>
  <c r="F15" i="7"/>
  <c r="H8" i="7"/>
  <c r="J22" i="7"/>
  <c r="C8" i="7"/>
  <c r="H15" i="7"/>
  <c r="J6" i="7"/>
  <c r="K8" i="7"/>
  <c r="F8" i="7"/>
  <c r="J15" i="7"/>
  <c r="E15" i="7"/>
  <c r="H22" i="7"/>
  <c r="E22" i="7"/>
  <c r="I22" i="7"/>
  <c r="D22" i="7"/>
  <c r="F6" i="7"/>
  <c r="M8" i="7"/>
  <c r="I8" i="7"/>
  <c r="E8" i="7"/>
  <c r="K15" i="7"/>
  <c r="G15" i="7"/>
  <c r="C22" i="7"/>
  <c r="I6" i="7"/>
  <c r="E6" i="7"/>
  <c r="G13" i="7"/>
  <c r="L6" i="7"/>
  <c r="H6" i="7"/>
  <c r="J13" i="7"/>
  <c r="F13" i="7"/>
  <c r="J20" i="7"/>
  <c r="C6" i="7"/>
  <c r="K6" i="7"/>
  <c r="G6" i="7"/>
  <c r="C13" i="7"/>
  <c r="I13" i="7"/>
  <c r="E13" i="7"/>
  <c r="I20" i="7"/>
  <c r="E20" i="7"/>
  <c r="L13" i="7"/>
  <c r="D13" i="7"/>
  <c r="H20" i="7"/>
  <c r="M6" i="7"/>
  <c r="K13" i="7"/>
  <c r="C20" i="7"/>
  <c r="G20" i="7"/>
  <c r="H13" i="7"/>
  <c r="D20" i="7"/>
  <c r="D6" i="7"/>
  <c r="L4" i="7"/>
  <c r="F11" i="7"/>
  <c r="H18" i="7"/>
  <c r="J4" i="7"/>
  <c r="E4" i="7"/>
  <c r="J11" i="7"/>
  <c r="D11" i="7"/>
  <c r="G18" i="7"/>
  <c r="K11" i="7"/>
  <c r="N4" i="7"/>
  <c r="I4" i="7"/>
  <c r="D4" i="7"/>
  <c r="H11" i="7"/>
  <c r="C18" i="7"/>
  <c r="F18" i="7"/>
  <c r="F4" i="7"/>
  <c r="M4" i="7"/>
  <c r="H4" i="7"/>
  <c r="L11" i="7"/>
  <c r="G11" i="7"/>
  <c r="J18" i="7"/>
  <c r="D18" i="7"/>
  <c r="O8" i="12"/>
  <c r="O6" i="12"/>
  <c r="O4" i="12"/>
  <c r="O6" i="11"/>
  <c r="G6" i="11"/>
  <c r="R6" i="11"/>
  <c r="P6" i="11"/>
  <c r="L6" i="11"/>
  <c r="H6" i="11"/>
  <c r="D6" i="11"/>
  <c r="K6" i="11"/>
  <c r="N6" i="11"/>
  <c r="J6" i="11"/>
  <c r="F6" i="11"/>
  <c r="M6" i="11"/>
  <c r="I6" i="11"/>
  <c r="M4" i="11"/>
  <c r="P4" i="11"/>
  <c r="L4" i="11"/>
  <c r="G4" i="11"/>
  <c r="O4" i="11"/>
  <c r="K4" i="11"/>
  <c r="E4" i="11"/>
  <c r="C4" i="11"/>
  <c r="R4" i="11"/>
  <c r="H4" i="11"/>
  <c r="N4" i="11"/>
  <c r="I4" i="11"/>
  <c r="D4" i="11"/>
  <c r="J4" i="11"/>
  <c r="L21" i="9"/>
  <c r="H21" i="9"/>
  <c r="D21" i="9"/>
  <c r="J21" i="9"/>
  <c r="F21" i="9"/>
  <c r="C21" i="9"/>
  <c r="I21" i="9"/>
  <c r="E21" i="9"/>
  <c r="K21" i="9"/>
  <c r="G19" i="9"/>
  <c r="K19" i="9"/>
  <c r="L19" i="9"/>
  <c r="H19" i="9"/>
  <c r="D19" i="9"/>
  <c r="J19" i="9"/>
  <c r="F19" i="9"/>
  <c r="C19" i="9"/>
  <c r="I19" i="9"/>
  <c r="K17" i="9"/>
  <c r="G17" i="9"/>
  <c r="J17" i="9"/>
  <c r="F17" i="9"/>
  <c r="C17" i="9"/>
  <c r="I17" i="9"/>
  <c r="E17" i="9"/>
  <c r="L17" i="9"/>
  <c r="H17" i="9"/>
  <c r="F8" i="9"/>
  <c r="E8" i="9"/>
  <c r="D8" i="9"/>
  <c r="E6" i="9"/>
  <c r="F6" i="9"/>
  <c r="D6" i="9"/>
  <c r="C4" i="7"/>
  <c r="K4" i="7"/>
  <c r="G4" i="7"/>
  <c r="C11" i="7"/>
  <c r="I11" i="7"/>
  <c r="E11" i="7"/>
  <c r="I18" i="7"/>
  <c r="K16" i="5"/>
  <c r="K14" i="5"/>
  <c r="F3" i="3"/>
  <c r="D27" i="3"/>
  <c r="F27" i="3" s="1"/>
  <c r="H8" i="9" l="1"/>
  <c r="H4" i="9"/>
  <c r="K22" i="7"/>
  <c r="G13" i="5"/>
  <c r="E5" i="5"/>
  <c r="I13" i="5"/>
  <c r="D5" i="5"/>
  <c r="I5" i="5"/>
  <c r="F13" i="5"/>
  <c r="H5" i="5"/>
  <c r="F5" i="5"/>
  <c r="G5" i="5"/>
  <c r="H13" i="5"/>
  <c r="C13" i="5"/>
  <c r="E13" i="5"/>
  <c r="K20" i="7"/>
  <c r="D17" i="5"/>
  <c r="H17" i="5"/>
  <c r="E9" i="5"/>
  <c r="I9" i="5"/>
  <c r="F17" i="5"/>
  <c r="G9" i="5"/>
  <c r="D9" i="5"/>
  <c r="E17" i="5"/>
  <c r="I17" i="5"/>
  <c r="F9" i="5"/>
  <c r="C9" i="5"/>
  <c r="C17" i="5"/>
  <c r="G17" i="5"/>
  <c r="H9" i="5"/>
  <c r="G15" i="5"/>
  <c r="D7" i="5"/>
  <c r="H7" i="5"/>
  <c r="C15" i="5"/>
  <c r="D15" i="5"/>
  <c r="H15" i="5"/>
  <c r="E7" i="5"/>
  <c r="I7" i="5"/>
  <c r="G7" i="5"/>
  <c r="E15" i="5"/>
  <c r="I15" i="5"/>
  <c r="F7" i="5"/>
  <c r="C7" i="5"/>
  <c r="F15" i="5"/>
  <c r="S6" i="11"/>
  <c r="S4" i="11"/>
  <c r="M21" i="9"/>
  <c r="M19" i="9"/>
  <c r="M17" i="9"/>
  <c r="H6" i="9"/>
  <c r="K18" i="7"/>
  <c r="J17" i="5" l="1"/>
  <c r="J7" i="5"/>
  <c r="J13" i="5"/>
  <c r="J5" i="5"/>
  <c r="J9" i="5"/>
  <c r="J15" i="5"/>
  <c r="C10" i="4"/>
  <c r="E10" i="4"/>
  <c r="D10" i="4"/>
  <c r="F10" i="4"/>
  <c r="I10" i="4"/>
  <c r="G10" i="4"/>
  <c r="C6" i="2"/>
  <c r="D6" i="2"/>
  <c r="B6" i="2"/>
  <c r="E4" i="2"/>
  <c r="E5" i="2"/>
  <c r="K17" i="5" l="1"/>
  <c r="K15" i="5"/>
  <c r="K13" i="5"/>
  <c r="J10" i="4"/>
  <c r="G4" i="4" l="1"/>
  <c r="I4" i="4"/>
  <c r="G8" i="4"/>
  <c r="D8" i="4"/>
  <c r="E8" i="4"/>
  <c r="C8" i="4"/>
  <c r="F8" i="4"/>
  <c r="I8" i="4"/>
  <c r="D6" i="4"/>
  <c r="F6" i="4"/>
  <c r="G6" i="4"/>
  <c r="E6" i="4"/>
  <c r="C6" i="4"/>
  <c r="D4" i="4"/>
  <c r="F4" i="4"/>
  <c r="E4" i="4"/>
  <c r="C4" i="4"/>
  <c r="J8" i="4" l="1"/>
  <c r="J6" i="4"/>
  <c r="J4" i="4"/>
</calcChain>
</file>

<file path=xl/sharedStrings.xml><?xml version="1.0" encoding="utf-8"?>
<sst xmlns="http://schemas.openxmlformats.org/spreadsheetml/2006/main" count="368" uniqueCount="183">
  <si>
    <t>學制</t>
    <phoneticPr fontId="1" type="noConversion"/>
  </si>
  <si>
    <t>學制</t>
    <phoneticPr fontId="1" type="noConversion"/>
  </si>
  <si>
    <t>應追蹤人數
(不含陸生、外國學生)</t>
    <phoneticPr fontId="1" type="noConversion"/>
  </si>
  <si>
    <t>已追蹤人數</t>
    <phoneticPr fontId="1" type="noConversion"/>
  </si>
  <si>
    <t>未追蹤人數
(拒答或失聯)</t>
    <phoneticPr fontId="1" type="noConversion"/>
  </si>
  <si>
    <t>回收率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</si>
  <si>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</si>
  <si>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</si>
  <si>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</si>
  <si>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小計</t>
    <phoneticPr fontId="1" type="noConversion"/>
  </si>
  <si>
    <t>系所</t>
    <phoneticPr fontId="1" type="noConversion"/>
  </si>
  <si>
    <t>小計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</si>
  <si>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</si>
  <si>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</si>
  <si>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</si>
  <si>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人數</t>
    <phoneticPr fontId="1" type="noConversion"/>
  </si>
  <si>
    <t>百分比(%)</t>
    <phoneticPr fontId="1" type="noConversion"/>
  </si>
  <si>
    <t>整體</t>
    <phoneticPr fontId="1" type="noConversion"/>
  </si>
  <si>
    <t>學制</t>
    <phoneticPr fontId="1" type="noConversion"/>
  </si>
  <si>
    <t>全職工作</t>
    <phoneticPr fontId="1" type="noConversion"/>
  </si>
  <si>
    <t>企業(含民營企業或國營企業)</t>
    <phoneticPr fontId="1" type="noConversion"/>
  </si>
  <si>
    <t>政府部門(含職業軍人)</t>
    <phoneticPr fontId="1" type="noConversion"/>
  </si>
  <si>
    <t>學校(公私立大學、高、國中小)</t>
    <phoneticPr fontId="1" type="noConversion"/>
  </si>
  <si>
    <t>非營利機構</t>
    <phoneticPr fontId="1" type="noConversion"/>
  </si>
  <si>
    <t>創業</t>
    <phoneticPr fontId="1" type="noConversion"/>
  </si>
  <si>
    <t>自由工作者(以接案維生或個人服務，例如撰稿人)</t>
    <phoneticPr fontId="1" type="noConversion"/>
  </si>
  <si>
    <t>其他</t>
    <phoneticPr fontId="1" type="noConversion"/>
  </si>
  <si>
    <t>兼職工作</t>
    <phoneticPr fontId="1" type="noConversion"/>
  </si>
  <si>
    <t>人數</t>
    <phoneticPr fontId="1" type="noConversion"/>
  </si>
  <si>
    <t>基隆市</t>
    <phoneticPr fontId="1" type="noConversion"/>
  </si>
  <si>
    <t>新北市</t>
    <phoneticPr fontId="1" type="noConversion"/>
  </si>
  <si>
    <t>台北市</t>
    <phoneticPr fontId="1" type="noConversion"/>
  </si>
  <si>
    <t>新竹縣</t>
    <phoneticPr fontId="1" type="noConversion"/>
  </si>
  <si>
    <t>新竹市</t>
    <phoneticPr fontId="1" type="noConversion"/>
  </si>
  <si>
    <t>苗栗縣</t>
    <phoneticPr fontId="1" type="noConversion"/>
  </si>
  <si>
    <t>台中市</t>
    <phoneticPr fontId="1" type="noConversion"/>
  </si>
  <si>
    <t>南投縣</t>
    <phoneticPr fontId="1" type="noConversion"/>
  </si>
  <si>
    <t>彰化縣</t>
    <phoneticPr fontId="1" type="noConversion"/>
  </si>
  <si>
    <t>雲林縣</t>
    <phoneticPr fontId="1" type="noConversion"/>
  </si>
  <si>
    <t>嘉義縣</t>
    <phoneticPr fontId="1" type="noConversion"/>
  </si>
  <si>
    <t>嘉義市</t>
    <phoneticPr fontId="1" type="noConversion"/>
  </si>
  <si>
    <t>台南市</t>
    <phoneticPr fontId="1" type="noConversion"/>
  </si>
  <si>
    <t>高雄市</t>
    <phoneticPr fontId="1" type="noConversion"/>
  </si>
  <si>
    <t>屏東縣</t>
    <phoneticPr fontId="1" type="noConversion"/>
  </si>
  <si>
    <t>台東縣</t>
    <phoneticPr fontId="1" type="noConversion"/>
  </si>
  <si>
    <t>花蓮縣</t>
    <phoneticPr fontId="1" type="noConversion"/>
  </si>
  <si>
    <t>宜蘭縣</t>
    <phoneticPr fontId="1" type="noConversion"/>
  </si>
  <si>
    <t>金門縣</t>
    <phoneticPr fontId="1" type="noConversion"/>
  </si>
  <si>
    <t>澎湖縣</t>
    <phoneticPr fontId="1" type="noConversion"/>
  </si>
  <si>
    <t>桃園市</t>
    <phoneticPr fontId="1" type="noConversion"/>
  </si>
  <si>
    <t>連江縣</t>
    <phoneticPr fontId="1" type="noConversion"/>
  </si>
  <si>
    <t>亞洲(香港、澳門、大陸地區)</t>
    <phoneticPr fontId="1" type="noConversion"/>
  </si>
  <si>
    <t>亞洲(香港、澳門、大陸地區以外國家)</t>
    <phoneticPr fontId="1" type="noConversion"/>
  </si>
  <si>
    <t>大洋洲</t>
    <phoneticPr fontId="1" type="noConversion"/>
  </si>
  <si>
    <t>非洲</t>
    <phoneticPr fontId="1" type="noConversion"/>
  </si>
  <si>
    <t>歐洲</t>
    <phoneticPr fontId="1" type="noConversion"/>
  </si>
  <si>
    <t>北美洲</t>
    <phoneticPr fontId="1" type="noConversion"/>
  </si>
  <si>
    <t>中美洲</t>
    <phoneticPr fontId="1" type="noConversion"/>
  </si>
  <si>
    <t>南美洲</t>
    <phoneticPr fontId="1" type="noConversion"/>
  </si>
  <si>
    <t>28,001
~
31,000
元</t>
    <phoneticPr fontId="1" type="noConversion"/>
  </si>
  <si>
    <t>31,001
~
34,000
元</t>
    <phoneticPr fontId="1" type="noConversion"/>
  </si>
  <si>
    <t>34,001
~
37,000
元</t>
    <phoneticPr fontId="1" type="noConversion"/>
  </si>
  <si>
    <t>37,001
~
40,000
元</t>
    <phoneticPr fontId="1" type="noConversion"/>
  </si>
  <si>
    <t>學制</t>
    <phoneticPr fontId="1" type="noConversion"/>
  </si>
  <si>
    <t>服役中或等待服役中</t>
    <phoneticPr fontId="1" type="noConversion"/>
  </si>
  <si>
    <t>準備考試(國內研究所)</t>
    <phoneticPr fontId="1" type="noConversion"/>
  </si>
  <si>
    <t>準備考試(出國留學)</t>
    <phoneticPr fontId="1" type="noConversion"/>
  </si>
  <si>
    <t>準備考試(證照)</t>
    <phoneticPr fontId="1" type="noConversion"/>
  </si>
  <si>
    <t>準備考試(公務人員)</t>
    <phoneticPr fontId="1" type="noConversion"/>
  </si>
  <si>
    <t>準備考試(其他考試)</t>
    <phoneticPr fontId="1" type="noConversion"/>
  </si>
  <si>
    <t>尋找工作中(薪水不滿意)</t>
    <phoneticPr fontId="1" type="noConversion"/>
  </si>
  <si>
    <t>尋找工作中(沒有工作機會)</t>
    <phoneticPr fontId="1" type="noConversion"/>
  </si>
  <si>
    <t>尋找工作中(公司財務或制度不穩健)</t>
    <phoneticPr fontId="1" type="noConversion"/>
  </si>
  <si>
    <t>尋找工作中(工作地點不適合)</t>
    <phoneticPr fontId="1" type="noConversion"/>
  </si>
  <si>
    <t>尋找工作中(與所學不符)</t>
    <phoneticPr fontId="1" type="noConversion"/>
  </si>
  <si>
    <t>尋找工作中(不符合家人的期望)</t>
    <phoneticPr fontId="1" type="noConversion"/>
  </si>
  <si>
    <t>尋找工作中(工作內容不滿意)</t>
    <phoneticPr fontId="1" type="noConversion"/>
  </si>
  <si>
    <t>高齡社會健康管理科</t>
    <phoneticPr fontId="5" type="noConversion"/>
  </si>
  <si>
    <t>護理科</t>
    <phoneticPr fontId="5" type="noConversion"/>
  </si>
  <si>
    <t>幼保科</t>
    <phoneticPr fontId="5" type="noConversion"/>
  </si>
  <si>
    <t>資管科</t>
    <phoneticPr fontId="5" type="noConversion"/>
  </si>
  <si>
    <t>應外科</t>
    <phoneticPr fontId="5" type="noConversion"/>
  </si>
  <si>
    <t>動畫科</t>
    <phoneticPr fontId="5" type="noConversion"/>
  </si>
  <si>
    <t>企業管理學系</t>
    <phoneticPr fontId="5" type="noConversion"/>
  </si>
  <si>
    <t>休閒管理學系</t>
    <phoneticPr fontId="5" type="noConversion"/>
  </si>
  <si>
    <t>資訊傳播學系</t>
    <phoneticPr fontId="5" type="noConversion"/>
  </si>
  <si>
    <t>餐飲管理學系</t>
    <phoneticPr fontId="5" type="noConversion"/>
  </si>
  <si>
    <t>數位應用學系</t>
    <phoneticPr fontId="5" type="noConversion"/>
  </si>
  <si>
    <t>升學</t>
    <phoneticPr fontId="1" type="noConversion"/>
  </si>
  <si>
    <t>就業</t>
    <phoneticPr fontId="1" type="noConversion"/>
  </si>
  <si>
    <t>家管</t>
    <phoneticPr fontId="1" type="noConversion"/>
  </si>
  <si>
    <t>兵役</t>
    <phoneticPr fontId="1" type="noConversion"/>
  </si>
  <si>
    <t>待業</t>
    <phoneticPr fontId="1" type="noConversion"/>
  </si>
  <si>
    <t>小計</t>
    <phoneticPr fontId="1" type="noConversion"/>
  </si>
  <si>
    <t>小計</t>
    <phoneticPr fontId="1" type="noConversion"/>
  </si>
  <si>
    <t>企管科</t>
    <phoneticPr fontId="5" type="noConversion"/>
  </si>
  <si>
    <t>健康照護管理學系</t>
    <phoneticPr fontId="5" type="noConversion"/>
  </si>
  <si>
    <t>其他</t>
    <phoneticPr fontId="1" type="noConversion"/>
  </si>
  <si>
    <t>小計</t>
    <phoneticPr fontId="1" type="noConversion"/>
  </si>
  <si>
    <t>一、全校問卷回收狀況</t>
    <phoneticPr fontId="1" type="noConversion"/>
  </si>
  <si>
    <t>二、各學制與系所回收狀況</t>
    <phoneticPr fontId="1" type="noConversion"/>
  </si>
  <si>
    <t>一、畢業後現況</t>
    <phoneticPr fontId="1" type="noConversion"/>
  </si>
  <si>
    <t>二、任職機構性質</t>
    <phoneticPr fontId="1" type="noConversion"/>
  </si>
  <si>
    <t>四、任職工作地點</t>
    <phoneticPr fontId="1" type="noConversion"/>
  </si>
  <si>
    <t>五、工作平均每月收入</t>
    <phoneticPr fontId="1" type="noConversion"/>
  </si>
  <si>
    <t>八、目前未就業原因(不含家管)</t>
    <phoneticPr fontId="1" type="noConversion"/>
  </si>
  <si>
    <t>22,000元以下</t>
    <phoneticPr fontId="1" type="noConversion"/>
  </si>
  <si>
    <t>22,001
~
25,000
元</t>
    <phoneticPr fontId="1" type="noConversion"/>
  </si>
  <si>
    <t>25,001
~
28,000
元</t>
    <phoneticPr fontId="1" type="noConversion"/>
  </si>
  <si>
    <t>40,001
~
43,000
元</t>
    <phoneticPr fontId="1" type="noConversion"/>
  </si>
  <si>
    <t>43,001
~
46,000
元</t>
    <phoneticPr fontId="1" type="noConversion"/>
  </si>
  <si>
    <t>46,001
~
49,000
元</t>
    <phoneticPr fontId="1" type="noConversion"/>
  </si>
  <si>
    <t>49,001
~
52,000
元</t>
    <phoneticPr fontId="1" type="noConversion"/>
  </si>
  <si>
    <t>52,001
~
55,000
元</t>
    <phoneticPr fontId="1" type="noConversion"/>
  </si>
  <si>
    <t>55,001
~
60,000
元</t>
    <phoneticPr fontId="1" type="noConversion"/>
  </si>
  <si>
    <t>60,001
~
65,000
元</t>
    <phoneticPr fontId="1" type="noConversion"/>
  </si>
  <si>
    <t>65,001
~
70,000
元</t>
    <phoneticPr fontId="1" type="noConversion"/>
  </si>
  <si>
    <t>70,001
~
75,000
元</t>
    <phoneticPr fontId="1" type="noConversion"/>
  </si>
  <si>
    <t>75,001
~
85,000
元</t>
    <phoneticPr fontId="1" type="noConversion"/>
  </si>
  <si>
    <t>農、林、漁、牧業</t>
    <phoneticPr fontId="1" type="noConversion"/>
  </si>
  <si>
    <t>礦業及土石採取業</t>
    <phoneticPr fontId="1" type="noConversion"/>
  </si>
  <si>
    <t>製造業</t>
    <phoneticPr fontId="1" type="noConversion"/>
  </si>
  <si>
    <t>電力及燃氣供應業</t>
    <phoneticPr fontId="1" type="noConversion"/>
  </si>
  <si>
    <t>用水供應及污染整治業</t>
    <phoneticPr fontId="1" type="noConversion"/>
  </si>
  <si>
    <t>營建工程業</t>
    <phoneticPr fontId="1" type="noConversion"/>
  </si>
  <si>
    <t>批發及零售業</t>
    <phoneticPr fontId="1" type="noConversion"/>
  </si>
  <si>
    <t>運輸及倉儲業</t>
    <phoneticPr fontId="1" type="noConversion"/>
  </si>
  <si>
    <t>住宿及餐飲業</t>
    <phoneticPr fontId="1" type="noConversion"/>
  </si>
  <si>
    <t>出版、影音製作、傳播及資通訊服務業</t>
    <phoneticPr fontId="1" type="noConversion"/>
  </si>
  <si>
    <t>金融及保險業</t>
    <phoneticPr fontId="1" type="noConversion"/>
  </si>
  <si>
    <t>不動產業</t>
    <phoneticPr fontId="1" type="noConversion"/>
  </si>
  <si>
    <t>專業、科學及技術服務業</t>
    <phoneticPr fontId="1" type="noConversion"/>
  </si>
  <si>
    <t>支援服務業</t>
    <phoneticPr fontId="1" type="noConversion"/>
  </si>
  <si>
    <t>公共行政及國防、強制性社會安全</t>
    <phoneticPr fontId="1" type="noConversion"/>
  </si>
  <si>
    <t>教育業</t>
    <phoneticPr fontId="1" type="noConversion"/>
  </si>
  <si>
    <t>醫療保健及社會工作服務業</t>
    <phoneticPr fontId="1" type="noConversion"/>
  </si>
  <si>
    <t>藝術、娛樂及休閒服務業</t>
    <phoneticPr fontId="1" type="noConversion"/>
  </si>
  <si>
    <t>其他服務業</t>
    <phoneticPr fontId="1" type="noConversion"/>
  </si>
  <si>
    <t>非常有幫助</t>
    <phoneticPr fontId="1" type="noConversion"/>
  </si>
  <si>
    <t>有點幫助</t>
    <phoneticPr fontId="1" type="noConversion"/>
  </si>
  <si>
    <t>沒有幫助</t>
    <phoneticPr fontId="1" type="noConversion"/>
  </si>
  <si>
    <t>完全沒有幫助</t>
    <phoneticPr fontId="1" type="noConversion"/>
  </si>
  <si>
    <t>專業知識、
知能傳授</t>
    <phoneticPr fontId="1" type="noConversion"/>
  </si>
  <si>
    <t>建立同學及老師人脈</t>
    <phoneticPr fontId="1" type="noConversion"/>
  </si>
  <si>
    <t>校內實務課程</t>
    <phoneticPr fontId="1" type="noConversion"/>
  </si>
  <si>
    <t>校外業界實習</t>
    <phoneticPr fontId="1" type="noConversion"/>
  </si>
  <si>
    <t>社團活動</t>
    <phoneticPr fontId="1" type="noConversion"/>
  </si>
  <si>
    <t>語言學習</t>
    <phoneticPr fontId="1" type="noConversion"/>
  </si>
  <si>
    <t>參與國際交流活動</t>
    <phoneticPr fontId="1" type="noConversion"/>
  </si>
  <si>
    <t>志工服務、服務學習</t>
    <phoneticPr fontId="1" type="noConversion"/>
  </si>
  <si>
    <t>擔任研究或教學助理</t>
    <phoneticPr fontId="1" type="noConversion"/>
  </si>
  <si>
    <t>其他訓練</t>
    <phoneticPr fontId="1" type="noConversion"/>
  </si>
  <si>
    <t>溝通表達能力</t>
    <phoneticPr fontId="1" type="noConversion"/>
  </si>
  <si>
    <t>持續學習能力</t>
    <phoneticPr fontId="1" type="noConversion"/>
  </si>
  <si>
    <t>人際互動能力</t>
    <phoneticPr fontId="1" type="noConversion"/>
  </si>
  <si>
    <t>團隊合作能力</t>
    <phoneticPr fontId="1" type="noConversion"/>
  </si>
  <si>
    <t>問題解決能力</t>
    <phoneticPr fontId="1" type="noConversion"/>
  </si>
  <si>
    <t>創新能力</t>
    <phoneticPr fontId="1" type="noConversion"/>
  </si>
  <si>
    <t>工作紀律、責任感及時間管理能力</t>
    <phoneticPr fontId="1" type="noConversion"/>
  </si>
  <si>
    <t>資訊科技應用能力</t>
    <phoneticPr fontId="1" type="noConversion"/>
  </si>
  <si>
    <t>外語能力</t>
    <phoneticPr fontId="1" type="noConversion"/>
  </si>
  <si>
    <t>跨領域整合能力</t>
    <phoneticPr fontId="1" type="noConversion"/>
  </si>
  <si>
    <t>領導能力</t>
    <phoneticPr fontId="1" type="noConversion"/>
  </si>
  <si>
    <t>其他</t>
    <phoneticPr fontId="1" type="noConversion"/>
  </si>
  <si>
    <t>時尚造型設計學系</t>
    <phoneticPr fontId="5" type="noConversion"/>
  </si>
  <si>
    <t>95001
~
100000元</t>
    <phoneticPr fontId="1" type="noConversion"/>
  </si>
  <si>
    <t>人數</t>
    <phoneticPr fontId="1" type="noConversion"/>
  </si>
  <si>
    <t>保健美容學系</t>
    <phoneticPr fontId="5" type="noConversion"/>
  </si>
  <si>
    <t>項目</t>
    <phoneticPr fontId="1" type="noConversion"/>
  </si>
  <si>
    <t>準備考試(含出國留學)</t>
    <phoneticPr fontId="1" type="noConversion"/>
  </si>
  <si>
    <t>進修中</t>
    <phoneticPr fontId="1" type="noConversion"/>
  </si>
  <si>
    <t>應用外語學系</t>
    <phoneticPr fontId="5" type="noConversion"/>
  </si>
  <si>
    <t>休閒資源暨綠色產業學系</t>
    <phoneticPr fontId="5" type="noConversion"/>
  </si>
  <si>
    <t>視光科</t>
    <phoneticPr fontId="5" type="noConversion"/>
  </si>
  <si>
    <t>尋找工作中(其他)</t>
    <phoneticPr fontId="1" type="noConversion"/>
  </si>
  <si>
    <t>其他(含不想找工作、生病)</t>
    <phoneticPr fontId="1" type="noConversion"/>
  </si>
  <si>
    <t>三、工作職業類型</t>
    <phoneticPr fontId="1" type="noConversion"/>
  </si>
  <si>
    <t>85,001
~
95,000
元</t>
    <phoneticPr fontId="1" type="noConversion"/>
  </si>
  <si>
    <t>普通</t>
    <phoneticPr fontId="1" type="noConversion"/>
  </si>
  <si>
    <t>六、原先就讀系、所、或學位學程的專業訓練課程，對於目前工作的幫助程度</t>
    <phoneticPr fontId="1" type="noConversion"/>
  </si>
  <si>
    <t>七、在學期間哪些「學習經驗」對於現在工作有所幫助(複選)</t>
    <phoneticPr fontId="1" type="noConversion"/>
  </si>
  <si>
    <t>九、 根據畢業後到現在的經驗，認為學校那些能力的培養最有幫助(複選)</t>
    <phoneticPr fontId="1" type="noConversion"/>
  </si>
  <si>
    <t>十、根據畢業到現在的經驗，學校最應該幫學弟妹加強哪些能力(複選)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</si>
</sst>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2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8"/>
      <color theme="1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0" fontId="2" fillId="0" borderId="25" xfId="1" applyNumberFormat="1" applyFont="1" applyBorder="1" applyAlignment="1">
      <alignment horizontal="center" vertical="center"/>
    </xf>
    <xf numFmtId="10" fontId="2" fillId="0" borderId="27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0" fontId="2" fillId="0" borderId="7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0" fontId="4" fillId="0" borderId="10" xfId="1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9" fontId="2" fillId="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9" fontId="2" fillId="0" borderId="3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0" fontId="2" fillId="0" borderId="9" xfId="1" applyNumberFormat="1" applyFont="1" applyFill="1" applyBorder="1" applyAlignment="1">
      <alignment horizontal="center" vertical="center"/>
    </xf>
    <xf numFmtId="9" fontId="2" fillId="0" borderId="9" xfId="1" applyNumberFormat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9" fontId="2" fillId="0" borderId="9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0" fontId="2" fillId="0" borderId="25" xfId="1" applyNumberFormat="1" applyFont="1" applyFill="1" applyBorder="1" applyAlignment="1">
      <alignment horizontal="center" vertical="center"/>
    </xf>
    <xf numFmtId="9" fontId="2" fillId="0" borderId="2" xfId="1" applyNumberFormat="1" applyFont="1" applyFill="1" applyBorder="1" applyAlignment="1">
      <alignment horizontal="center" vertical="center"/>
    </xf>
    <xf numFmtId="9" fontId="2" fillId="0" borderId="25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2" xfId="1" applyNumberFormat="1" applyFont="1" applyFill="1" applyBorder="1" applyAlignment="1">
      <alignment horizontal="center" vertical="center"/>
    </xf>
    <xf numFmtId="10" fontId="2" fillId="0" borderId="12" xfId="1" applyNumberFormat="1" applyFont="1" applyFill="1" applyBorder="1" applyAlignment="1">
      <alignment horizontal="center" vertical="center"/>
    </xf>
    <xf numFmtId="10" fontId="2" fillId="0" borderId="27" xfId="1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9" fontId="2" fillId="0" borderId="25" xfId="1" applyFont="1" applyFill="1" applyBorder="1" applyAlignment="1">
      <alignment horizontal="center" vertical="center"/>
    </xf>
    <xf numFmtId="9" fontId="2" fillId="0" borderId="12" xfId="1" applyFont="1" applyFill="1" applyBorder="1" applyAlignment="1">
      <alignment horizontal="center" vertical="center"/>
    </xf>
    <xf numFmtId="9" fontId="2" fillId="0" borderId="27" xfId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0" fontId="2" fillId="0" borderId="34" xfId="1" applyNumberFormat="1" applyFont="1" applyFill="1" applyBorder="1" applyAlignment="1">
      <alignment horizontal="center" vertical="center"/>
    </xf>
    <xf numFmtId="10" fontId="2" fillId="0" borderId="10" xfId="1" applyNumberFormat="1" applyFont="1" applyFill="1" applyBorder="1" applyAlignment="1">
      <alignment horizontal="center" vertical="center"/>
    </xf>
    <xf numFmtId="9" fontId="4" fillId="0" borderId="38" xfId="1" applyFont="1" applyFill="1" applyBorder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9" fontId="2" fillId="0" borderId="18" xfId="1" applyNumberFormat="1" applyFont="1" applyFill="1" applyBorder="1" applyAlignment="1">
      <alignment horizontal="center" vertical="center"/>
    </xf>
    <xf numFmtId="10" fontId="2" fillId="0" borderId="18" xfId="1" applyNumberFormat="1" applyFont="1" applyFill="1" applyBorder="1" applyAlignment="1">
      <alignment horizontal="center" vertical="center"/>
    </xf>
    <xf numFmtId="9" fontId="2" fillId="0" borderId="19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textRotation="255" wrapText="1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0" fontId="13" fillId="0" borderId="3" xfId="1" applyNumberFormat="1" applyFont="1" applyFill="1" applyBorder="1" applyAlignment="1">
      <alignment horizontal="center" vertical="center"/>
    </xf>
    <xf numFmtId="10" fontId="12" fillId="0" borderId="3" xfId="1" applyNumberFormat="1" applyFont="1" applyFill="1" applyBorder="1" applyAlignment="1">
      <alignment horizontal="center" vertical="center"/>
    </xf>
    <xf numFmtId="9" fontId="12" fillId="0" borderId="7" xfId="1" applyFont="1" applyFill="1" applyBorder="1" applyAlignment="1">
      <alignment horizontal="center" vertical="center"/>
    </xf>
    <xf numFmtId="9" fontId="12" fillId="0" borderId="3" xfId="1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9" fontId="14" fillId="0" borderId="35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0" fontId="6" fillId="2" borderId="13" xfId="0" applyNumberFormat="1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 textRotation="255" wrapText="1"/>
    </xf>
    <xf numFmtId="0" fontId="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mruColors>
      <color rgb="FF33CCFF"/>
      <color rgb="FF00FFFF"/>
      <color rgb="FF0099FF"/>
      <color rgb="FF00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zoomScale="115" zoomScaleNormal="115" workbookViewId="0">
      <selection activeCell="E7" sqref="E7"/>
    </sheetView>
  </sheetViews>
  <sheetFormatPr defaultRowHeight="15.75" x14ac:dyDescent="0.25"/>
  <cols>
    <col min="1" max="1" width="20.625" style="10" customWidth="1"/>
    <col min="2" max="5" width="25.625" style="10" customWidth="1"/>
    <col min="6" max="16384" width="9" style="10"/>
  </cols>
  <sheetData>
    <row r="1" spans="1:5" ht="21.75" thickBot="1" x14ac:dyDescent="0.3">
      <c r="A1" s="100" t="s">
        <v>99</v>
      </c>
      <c r="B1" s="100"/>
      <c r="C1" s="100"/>
    </row>
    <row r="2" spans="1:5" ht="50.1" customHeight="1" x14ac:dyDescent="0.25">
      <c r="A2" s="54" t="s">
        <v>1</v>
      </c>
      <c r="B2" s="55" t="s">
        <v>2</v>
      </c>
      <c r="C2" s="56" t="s">
        <v>3</v>
      </c>
      <c r="D2" s="55" t="s">
        <v>4</v>
      </c>
      <c r="E2" s="57" t="s">
        <v>5</v>
      </c>
    </row>
    <row r="3" spans="1:5" ht="24.95" customHeight="1" x14ac:dyDescent="0.25">
      <c r="A3" s="11" t="s">
        <v>6</v>
      </c>
      <c r="B3" s="5">
        <v>644</v>
      </c>
      <c r="C3" s="5">
        <v>430</v>
      </c>
      <c r="D3" s="5">
        <f>B3-C3</f>
        <v>214</v>
      </c>
      <c r="E3" s="12">
        <f>C3/B3</f>
        <v>0.66770186335403725</v>
      </c>
    </row>
    <row r="4" spans="1:5" ht="24.95" customHeight="1" x14ac:dyDescent="0.25">
      <c r="A4" s="11" t="s">
        <v>7</v>
      </c>
      <c r="B4" s="5">
        <v>333</v>
      </c>
      <c r="C4" s="5">
        <v>169</v>
      </c>
      <c r="D4" s="5">
        <f>B4-C4</f>
        <v>164</v>
      </c>
      <c r="E4" s="12">
        <f t="shared" ref="E4:E6" si="0">C4/B4</f>
        <v>0.5075075075075075</v>
      </c>
    </row>
    <row r="5" spans="1:5" ht="24.95" customHeight="1" x14ac:dyDescent="0.25">
      <c r="A5" s="11" t="s">
        <v>8</v>
      </c>
      <c r="B5" s="5">
        <v>133</v>
      </c>
      <c r="C5" s="5">
        <v>74</v>
      </c>
      <c r="D5" s="5">
        <f>B5-C5</f>
        <v>59</v>
      </c>
      <c r="E5" s="12">
        <f t="shared" si="0"/>
        <v>0.55639097744360899</v>
      </c>
    </row>
    <row r="6" spans="1:5" ht="24.95" customHeight="1" thickBot="1" x14ac:dyDescent="0.3">
      <c r="A6" s="13" t="s">
        <v>9</v>
      </c>
      <c r="B6" s="14">
        <f>SUM(B3:B5)</f>
        <v>1110</v>
      </c>
      <c r="C6" s="15">
        <f t="shared" ref="C6:D6" si="1">SUM(C3:C5)</f>
        <v>673</v>
      </c>
      <c r="D6" s="15">
        <f t="shared" si="1"/>
        <v>437</v>
      </c>
      <c r="E6" s="16">
        <f>C6/B6</f>
        <v>0.60630630630630633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27"/>
  <sheetViews>
    <sheetView zoomScale="70" zoomScaleNormal="70" workbookViewId="0">
      <selection activeCell="N8" sqref="N8"/>
    </sheetView>
  </sheetViews>
  <sheetFormatPr defaultRowHeight="15.75" x14ac:dyDescent="0.25"/>
  <cols>
    <col min="1" max="2" width="10.625" style="1" customWidth="1"/>
    <col min="3" max="7" width="13.125" style="1" customWidth="1"/>
    <col min="8" max="15" width="10.625" style="1" customWidth="1"/>
    <col min="16" max="16384" width="9" style="1"/>
  </cols>
  <sheetData>
    <row r="1" spans="1:17" ht="21.75" thickBot="1" x14ac:dyDescent="0.3">
      <c r="A1" s="77" t="s">
        <v>181</v>
      </c>
      <c r="B1" s="77"/>
      <c r="C1" s="77"/>
      <c r="D1" s="77"/>
      <c r="E1" s="77"/>
    </row>
    <row r="2" spans="1:17" ht="79.5" customHeight="1" x14ac:dyDescent="0.25">
      <c r="A2" s="54" t="s">
        <v>0</v>
      </c>
      <c r="B2" s="56"/>
      <c r="C2" s="55" t="s">
        <v>152</v>
      </c>
      <c r="D2" s="55" t="s">
        <v>153</v>
      </c>
      <c r="E2" s="55" t="s">
        <v>154</v>
      </c>
      <c r="F2" s="55" t="s">
        <v>155</v>
      </c>
      <c r="G2" s="55" t="s">
        <v>156</v>
      </c>
      <c r="H2" s="55" t="s">
        <v>157</v>
      </c>
      <c r="I2" s="55" t="s">
        <v>158</v>
      </c>
      <c r="J2" s="55" t="s">
        <v>159</v>
      </c>
      <c r="K2" s="55" t="s">
        <v>160</v>
      </c>
      <c r="L2" s="55" t="s">
        <v>161</v>
      </c>
      <c r="M2" s="55" t="s">
        <v>162</v>
      </c>
      <c r="N2" s="55" t="s">
        <v>163</v>
      </c>
      <c r="O2" s="57" t="s">
        <v>94</v>
      </c>
    </row>
    <row r="3" spans="1:17" ht="24.95" customHeight="1" x14ac:dyDescent="0.25">
      <c r="A3" s="112" t="s">
        <v>12</v>
      </c>
      <c r="B3" s="5" t="s">
        <v>28</v>
      </c>
      <c r="C3" s="5">
        <v>131</v>
      </c>
      <c r="D3" s="5">
        <v>156</v>
      </c>
      <c r="E3" s="5">
        <v>128</v>
      </c>
      <c r="F3" s="5">
        <v>124</v>
      </c>
      <c r="G3" s="5">
        <v>63</v>
      </c>
      <c r="H3" s="5">
        <v>8</v>
      </c>
      <c r="I3" s="5">
        <v>94</v>
      </c>
      <c r="J3" s="5">
        <v>37</v>
      </c>
      <c r="K3" s="5">
        <v>26</v>
      </c>
      <c r="L3" s="5">
        <v>5</v>
      </c>
      <c r="M3" s="5">
        <v>3</v>
      </c>
      <c r="N3" s="5">
        <v>71</v>
      </c>
      <c r="O3" s="17">
        <f>SUM(C3:N3)</f>
        <v>846</v>
      </c>
      <c r="P3" s="10"/>
      <c r="Q3"/>
    </row>
    <row r="4" spans="1:17" ht="24.95" customHeight="1" x14ac:dyDescent="0.25">
      <c r="A4" s="112"/>
      <c r="B4" s="5" t="s">
        <v>16</v>
      </c>
      <c r="C4" s="18">
        <f t="shared" ref="C4:K4" si="0">C3/$O$3</f>
        <v>0.15484633569739953</v>
      </c>
      <c r="D4" s="18">
        <f t="shared" si="0"/>
        <v>0.18439716312056736</v>
      </c>
      <c r="E4" s="18">
        <f t="shared" si="0"/>
        <v>0.15130023640661938</v>
      </c>
      <c r="F4" s="18">
        <f t="shared" si="0"/>
        <v>0.14657210401891252</v>
      </c>
      <c r="G4" s="18">
        <f t="shared" si="0"/>
        <v>7.4468085106382975E-2</v>
      </c>
      <c r="H4" s="18">
        <f t="shared" si="0"/>
        <v>9.4562647754137114E-3</v>
      </c>
      <c r="I4" s="18">
        <f t="shared" si="0"/>
        <v>0.1111111111111111</v>
      </c>
      <c r="J4" s="18">
        <f t="shared" si="0"/>
        <v>4.3735224586288417E-2</v>
      </c>
      <c r="K4" s="18">
        <f t="shared" si="0"/>
        <v>3.0732860520094562E-2</v>
      </c>
      <c r="L4" s="18">
        <f t="shared" ref="L4:M4" si="1">L3/$O$3</f>
        <v>5.9101654846335696E-3</v>
      </c>
      <c r="M4" s="18">
        <f t="shared" si="1"/>
        <v>3.5460992907801418E-3</v>
      </c>
      <c r="N4" s="18">
        <f>N3/$O$3</f>
        <v>8.3924349881796687E-2</v>
      </c>
      <c r="O4" s="19">
        <f t="shared" ref="O4:O8" si="2">SUM(C4:N4)</f>
        <v>1</v>
      </c>
      <c r="P4" s="10"/>
      <c r="Q4"/>
    </row>
    <row r="5" spans="1:17" ht="24.95" customHeight="1" x14ac:dyDescent="0.25">
      <c r="A5" s="112" t="s">
        <v>13</v>
      </c>
      <c r="B5" s="5" t="s">
        <v>28</v>
      </c>
      <c r="C5" s="5">
        <v>67</v>
      </c>
      <c r="D5" s="5">
        <v>34</v>
      </c>
      <c r="E5" s="5">
        <v>20</v>
      </c>
      <c r="F5" s="5">
        <v>13</v>
      </c>
      <c r="G5" s="5">
        <v>16</v>
      </c>
      <c r="H5" s="5">
        <v>22</v>
      </c>
      <c r="I5" s="5">
        <v>24</v>
      </c>
      <c r="J5" s="5">
        <v>2</v>
      </c>
      <c r="K5" s="5">
        <v>8</v>
      </c>
      <c r="L5" s="5">
        <v>0</v>
      </c>
      <c r="M5" s="5">
        <v>2</v>
      </c>
      <c r="N5" s="5">
        <v>39</v>
      </c>
      <c r="O5" s="20">
        <f>SUM(C5:N5)</f>
        <v>247</v>
      </c>
      <c r="P5" s="10"/>
      <c r="Q5"/>
    </row>
    <row r="6" spans="1:17" ht="24.95" customHeight="1" x14ac:dyDescent="0.25">
      <c r="A6" s="112"/>
      <c r="B6" s="5" t="s">
        <v>16</v>
      </c>
      <c r="C6" s="18">
        <f>C5/$O$5</f>
        <v>0.27125506072874495</v>
      </c>
      <c r="D6" s="18">
        <f t="shared" ref="D6:N6" si="3">D5/$O$5</f>
        <v>0.13765182186234817</v>
      </c>
      <c r="E6" s="18">
        <f t="shared" si="3"/>
        <v>8.0971659919028341E-2</v>
      </c>
      <c r="F6" s="18">
        <f t="shared" si="3"/>
        <v>5.2631578947368418E-2</v>
      </c>
      <c r="G6" s="18">
        <f t="shared" si="3"/>
        <v>6.4777327935222673E-2</v>
      </c>
      <c r="H6" s="18">
        <f t="shared" si="3"/>
        <v>8.9068825910931168E-2</v>
      </c>
      <c r="I6" s="18">
        <f t="shared" si="3"/>
        <v>9.7165991902834009E-2</v>
      </c>
      <c r="J6" s="18">
        <f t="shared" si="3"/>
        <v>8.0971659919028341E-3</v>
      </c>
      <c r="K6" s="18">
        <f t="shared" si="3"/>
        <v>3.2388663967611336E-2</v>
      </c>
      <c r="L6" s="18">
        <f t="shared" si="3"/>
        <v>0</v>
      </c>
      <c r="M6" s="18">
        <f t="shared" si="3"/>
        <v>8.0971659919028341E-3</v>
      </c>
      <c r="N6" s="21">
        <f t="shared" si="3"/>
        <v>0.15789473684210525</v>
      </c>
      <c r="O6" s="19">
        <f t="shared" si="2"/>
        <v>0.99999999999999978</v>
      </c>
      <c r="P6" s="10"/>
      <c r="Q6"/>
    </row>
    <row r="7" spans="1:17" ht="24.95" customHeight="1" x14ac:dyDescent="0.25">
      <c r="A7" s="112" t="s">
        <v>14</v>
      </c>
      <c r="B7" s="5" t="s">
        <v>28</v>
      </c>
      <c r="C7" s="5">
        <v>27</v>
      </c>
      <c r="D7" s="5">
        <v>15</v>
      </c>
      <c r="E7" s="5">
        <v>8</v>
      </c>
      <c r="F7" s="5">
        <v>5</v>
      </c>
      <c r="G7" s="5">
        <v>21</v>
      </c>
      <c r="H7" s="5">
        <v>6</v>
      </c>
      <c r="I7" s="5">
        <v>9</v>
      </c>
      <c r="J7" s="5">
        <v>1</v>
      </c>
      <c r="K7" s="5">
        <v>1</v>
      </c>
      <c r="L7" s="5">
        <v>0</v>
      </c>
      <c r="M7" s="5">
        <v>0</v>
      </c>
      <c r="N7" s="5">
        <v>9</v>
      </c>
      <c r="O7" s="20">
        <f>SUM(C7:N7)</f>
        <v>102</v>
      </c>
      <c r="P7" s="10"/>
      <c r="Q7"/>
    </row>
    <row r="8" spans="1:17" ht="24.95" customHeight="1" thickBot="1" x14ac:dyDescent="0.3">
      <c r="A8" s="113"/>
      <c r="B8" s="22" t="s">
        <v>16</v>
      </c>
      <c r="C8" s="23">
        <f>C7/$O$7</f>
        <v>0.26470588235294118</v>
      </c>
      <c r="D8" s="23">
        <f t="shared" ref="D8:N8" si="4">D7/$O$7</f>
        <v>0.14705882352941177</v>
      </c>
      <c r="E8" s="23">
        <f t="shared" si="4"/>
        <v>7.8431372549019607E-2</v>
      </c>
      <c r="F8" s="23">
        <f t="shared" si="4"/>
        <v>4.9019607843137254E-2</v>
      </c>
      <c r="G8" s="23">
        <f t="shared" si="4"/>
        <v>0.20588235294117646</v>
      </c>
      <c r="H8" s="23">
        <f t="shared" si="4"/>
        <v>5.8823529411764705E-2</v>
      </c>
      <c r="I8" s="23">
        <f t="shared" si="4"/>
        <v>8.8235294117647065E-2</v>
      </c>
      <c r="J8" s="23">
        <f t="shared" si="4"/>
        <v>9.8039215686274508E-3</v>
      </c>
      <c r="K8" s="23">
        <f t="shared" si="4"/>
        <v>9.8039215686274508E-3</v>
      </c>
      <c r="L8" s="23">
        <f t="shared" si="4"/>
        <v>0</v>
      </c>
      <c r="M8" s="23">
        <f t="shared" si="4"/>
        <v>0</v>
      </c>
      <c r="N8" s="24">
        <f t="shared" si="4"/>
        <v>8.8235294117647065E-2</v>
      </c>
      <c r="O8" s="25">
        <f t="shared" si="2"/>
        <v>1</v>
      </c>
      <c r="P8" s="10"/>
      <c r="Q8"/>
    </row>
    <row r="9" spans="1:17" ht="16.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/>
    </row>
    <row r="10" spans="1:17" ht="16.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/>
    </row>
    <row r="11" spans="1:17" ht="16.5" x14ac:dyDescent="0.25">
      <c r="A11" s="10"/>
      <c r="B11" s="10"/>
      <c r="C11" s="10"/>
      <c r="D11" s="10"/>
      <c r="E11" s="10"/>
      <c r="F11" s="10"/>
      <c r="G11"/>
      <c r="H11" s="10"/>
      <c r="I11" s="10"/>
      <c r="J11" s="10"/>
      <c r="K11" s="10"/>
      <c r="L11" s="10"/>
      <c r="M11" s="10"/>
      <c r="N11" s="10"/>
      <c r="O11" s="10"/>
      <c r="P11" s="10"/>
      <c r="Q11"/>
    </row>
    <row r="12" spans="1:17" ht="16.5" x14ac:dyDescent="0.25">
      <c r="A12" s="10"/>
      <c r="B12" s="10"/>
      <c r="C12" s="10"/>
      <c r="D12" s="10"/>
      <c r="E12" s="10"/>
      <c r="F12" s="10"/>
      <c r="G12"/>
      <c r="H12" s="10"/>
      <c r="I12" s="10"/>
      <c r="J12" s="10"/>
      <c r="K12" s="10"/>
      <c r="L12" s="10"/>
      <c r="M12" s="10"/>
      <c r="N12" s="10"/>
      <c r="O12" s="10"/>
      <c r="P12" s="10"/>
      <c r="Q12"/>
    </row>
    <row r="13" spans="1:17" ht="16.5" x14ac:dyDescent="0.25">
      <c r="G13"/>
      <c r="Q13"/>
    </row>
    <row r="14" spans="1:17" ht="16.5" x14ac:dyDescent="0.25">
      <c r="G14"/>
      <c r="Q14"/>
    </row>
    <row r="15" spans="1:17" ht="16.5" x14ac:dyDescent="0.25">
      <c r="G15"/>
    </row>
    <row r="16" spans="1:17" ht="16.5" x14ac:dyDescent="0.25">
      <c r="G16"/>
    </row>
    <row r="17" spans="7:7" ht="16.5" x14ac:dyDescent="0.25">
      <c r="G17"/>
    </row>
    <row r="18" spans="7:7" ht="16.5" x14ac:dyDescent="0.25">
      <c r="G18"/>
    </row>
    <row r="19" spans="7:7" ht="16.5" x14ac:dyDescent="0.25">
      <c r="G19"/>
    </row>
    <row r="20" spans="7:7" ht="16.5" x14ac:dyDescent="0.25">
      <c r="G20"/>
    </row>
    <row r="21" spans="7:7" ht="16.5" x14ac:dyDescent="0.25">
      <c r="G21"/>
    </row>
    <row r="22" spans="7:7" ht="16.5" x14ac:dyDescent="0.25">
      <c r="G22"/>
    </row>
    <row r="23" spans="7:7" ht="16.5" x14ac:dyDescent="0.25">
      <c r="G23"/>
    </row>
    <row r="24" spans="7:7" ht="16.5" x14ac:dyDescent="0.25">
      <c r="G24"/>
    </row>
    <row r="25" spans="7:7" ht="16.5" x14ac:dyDescent="0.25">
      <c r="G25"/>
    </row>
    <row r="26" spans="7:7" ht="16.5" x14ac:dyDescent="0.25">
      <c r="G26"/>
    </row>
    <row r="27" spans="7:7" ht="16.5" x14ac:dyDescent="0.25">
      <c r="G27"/>
    </row>
  </sheetData>
  <mergeCells count="3">
    <mergeCell ref="A3:A4"/>
    <mergeCell ref="A5:A6"/>
    <mergeCell ref="A7:A8"/>
  </mergeCells>
  <phoneticPr fontId="1" type="noConversion"/>
  <pageMargins left="0.7" right="0.7" top="0.75" bottom="0.75" header="0.3" footer="0.3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7"/>
  <sheetViews>
    <sheetView view="pageBreakPreview" zoomScale="60" zoomScaleNormal="70" workbookViewId="0">
      <selection activeCell="N8" sqref="N8"/>
    </sheetView>
  </sheetViews>
  <sheetFormatPr defaultRowHeight="15.75" x14ac:dyDescent="0.25"/>
  <cols>
    <col min="1" max="15" width="10.625" style="1" customWidth="1"/>
    <col min="16" max="16384" width="9" style="1"/>
  </cols>
  <sheetData>
    <row r="1" spans="1:17" ht="17.25" thickBot="1" x14ac:dyDescent="0.3">
      <c r="A1" t="s">
        <v>182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7" ht="80.099999999999994" customHeight="1" x14ac:dyDescent="0.25">
      <c r="A2" s="88" t="s">
        <v>0</v>
      </c>
      <c r="B2" s="89"/>
      <c r="C2" s="55" t="s">
        <v>152</v>
      </c>
      <c r="D2" s="55" t="s">
        <v>153</v>
      </c>
      <c r="E2" s="55" t="s">
        <v>154</v>
      </c>
      <c r="F2" s="55" t="s">
        <v>155</v>
      </c>
      <c r="G2" s="55" t="s">
        <v>156</v>
      </c>
      <c r="H2" s="55" t="s">
        <v>157</v>
      </c>
      <c r="I2" s="55" t="s">
        <v>158</v>
      </c>
      <c r="J2" s="55" t="s">
        <v>159</v>
      </c>
      <c r="K2" s="55" t="s">
        <v>160</v>
      </c>
      <c r="L2" s="55" t="s">
        <v>161</v>
      </c>
      <c r="M2" s="55" t="s">
        <v>162</v>
      </c>
      <c r="N2" s="55" t="s">
        <v>26</v>
      </c>
      <c r="O2" s="57" t="s">
        <v>9</v>
      </c>
    </row>
    <row r="3" spans="1:17" ht="24.95" customHeight="1" x14ac:dyDescent="0.25">
      <c r="A3" s="112" t="s">
        <v>6</v>
      </c>
      <c r="B3" s="5" t="s">
        <v>15</v>
      </c>
      <c r="C3" s="5">
        <v>129</v>
      </c>
      <c r="D3" s="5">
        <v>86</v>
      </c>
      <c r="E3" s="5">
        <v>109</v>
      </c>
      <c r="F3" s="5">
        <v>107</v>
      </c>
      <c r="G3" s="5">
        <v>106</v>
      </c>
      <c r="H3" s="5">
        <v>74</v>
      </c>
      <c r="I3" s="5">
        <v>68</v>
      </c>
      <c r="J3" s="5">
        <v>37</v>
      </c>
      <c r="K3" s="5">
        <v>44</v>
      </c>
      <c r="L3" s="5">
        <v>7</v>
      </c>
      <c r="M3" s="5">
        <v>16</v>
      </c>
      <c r="N3" s="5">
        <v>77</v>
      </c>
      <c r="O3" s="17">
        <f>SUM(C3:N3)</f>
        <v>860</v>
      </c>
      <c r="P3" s="10"/>
      <c r="Q3"/>
    </row>
    <row r="4" spans="1:17" ht="24.95" customHeight="1" x14ac:dyDescent="0.25">
      <c r="A4" s="112"/>
      <c r="B4" s="5" t="s">
        <v>16</v>
      </c>
      <c r="C4" s="18">
        <f t="shared" ref="C4:M4" si="0">C3/$O$3</f>
        <v>0.15</v>
      </c>
      <c r="D4" s="18">
        <f t="shared" si="0"/>
        <v>0.1</v>
      </c>
      <c r="E4" s="18">
        <f t="shared" si="0"/>
        <v>0.12674418604651164</v>
      </c>
      <c r="F4" s="18">
        <f t="shared" si="0"/>
        <v>0.12441860465116279</v>
      </c>
      <c r="G4" s="18">
        <f t="shared" si="0"/>
        <v>0.12325581395348838</v>
      </c>
      <c r="H4" s="18">
        <f t="shared" si="0"/>
        <v>8.6046511627906982E-2</v>
      </c>
      <c r="I4" s="18">
        <f t="shared" si="0"/>
        <v>7.9069767441860464E-2</v>
      </c>
      <c r="J4" s="18">
        <f t="shared" si="0"/>
        <v>4.3023255813953491E-2</v>
      </c>
      <c r="K4" s="18">
        <f t="shared" si="0"/>
        <v>5.1162790697674418E-2</v>
      </c>
      <c r="L4" s="18">
        <f t="shared" si="0"/>
        <v>8.1395348837209301E-3</v>
      </c>
      <c r="M4" s="18">
        <f t="shared" si="0"/>
        <v>1.8604651162790697E-2</v>
      </c>
      <c r="N4" s="18">
        <f>N3/$O$3</f>
        <v>8.9534883720930228E-2</v>
      </c>
      <c r="O4" s="19">
        <f t="shared" ref="O4:O8" si="1">SUM(C4:N4)</f>
        <v>1</v>
      </c>
      <c r="P4" s="10"/>
      <c r="Q4"/>
    </row>
    <row r="5" spans="1:17" ht="24.95" customHeight="1" x14ac:dyDescent="0.25">
      <c r="A5" s="112" t="s">
        <v>7</v>
      </c>
      <c r="B5" s="5" t="s">
        <v>15</v>
      </c>
      <c r="C5" s="5">
        <v>39</v>
      </c>
      <c r="D5" s="5">
        <v>50</v>
      </c>
      <c r="E5" s="5">
        <v>58</v>
      </c>
      <c r="F5" s="5">
        <v>36</v>
      </c>
      <c r="G5" s="5">
        <v>27</v>
      </c>
      <c r="H5" s="5">
        <v>12</v>
      </c>
      <c r="I5" s="5">
        <v>10</v>
      </c>
      <c r="J5" s="5">
        <v>4</v>
      </c>
      <c r="K5" s="5">
        <v>6</v>
      </c>
      <c r="L5" s="5">
        <v>5</v>
      </c>
      <c r="M5" s="5">
        <v>2</v>
      </c>
      <c r="N5" s="5">
        <v>40</v>
      </c>
      <c r="O5" s="20">
        <f>SUM(C5:N5)</f>
        <v>289</v>
      </c>
      <c r="P5" s="10"/>
      <c r="Q5"/>
    </row>
    <row r="6" spans="1:17" ht="24.95" customHeight="1" x14ac:dyDescent="0.25">
      <c r="A6" s="112"/>
      <c r="B6" s="5" t="s">
        <v>16</v>
      </c>
      <c r="C6" s="18">
        <f>C5/$O$5</f>
        <v>0.13494809688581316</v>
      </c>
      <c r="D6" s="18">
        <f t="shared" ref="D6:N6" si="2">D5/$O$5</f>
        <v>0.17301038062283736</v>
      </c>
      <c r="E6" s="18">
        <f t="shared" si="2"/>
        <v>0.20069204152249134</v>
      </c>
      <c r="F6" s="18">
        <f t="shared" si="2"/>
        <v>0.1245674740484429</v>
      </c>
      <c r="G6" s="18">
        <f t="shared" si="2"/>
        <v>9.3425605536332182E-2</v>
      </c>
      <c r="H6" s="18">
        <f t="shared" si="2"/>
        <v>4.1522491349480967E-2</v>
      </c>
      <c r="I6" s="18">
        <f t="shared" si="2"/>
        <v>3.4602076124567477E-2</v>
      </c>
      <c r="J6" s="18">
        <f t="shared" si="2"/>
        <v>1.384083044982699E-2</v>
      </c>
      <c r="K6" s="18">
        <f t="shared" si="2"/>
        <v>2.0761245674740483E-2</v>
      </c>
      <c r="L6" s="18">
        <f t="shared" si="2"/>
        <v>1.7301038062283738E-2</v>
      </c>
      <c r="M6" s="18">
        <f t="shared" si="2"/>
        <v>6.920415224913495E-3</v>
      </c>
      <c r="N6" s="21">
        <f t="shared" si="2"/>
        <v>0.13840830449826991</v>
      </c>
      <c r="O6" s="19">
        <f t="shared" si="1"/>
        <v>1</v>
      </c>
      <c r="P6" s="10"/>
      <c r="Q6"/>
    </row>
    <row r="7" spans="1:17" ht="24.95" customHeight="1" x14ac:dyDescent="0.25">
      <c r="A7" s="112" t="s">
        <v>8</v>
      </c>
      <c r="B7" s="5" t="s">
        <v>15</v>
      </c>
      <c r="C7" s="5">
        <v>18</v>
      </c>
      <c r="D7" s="5">
        <v>19</v>
      </c>
      <c r="E7" s="5">
        <v>21</v>
      </c>
      <c r="F7" s="5">
        <v>17</v>
      </c>
      <c r="G7" s="5">
        <v>17</v>
      </c>
      <c r="H7" s="5">
        <v>9</v>
      </c>
      <c r="I7" s="5">
        <v>5</v>
      </c>
      <c r="J7" s="5">
        <v>2</v>
      </c>
      <c r="K7" s="5">
        <v>1</v>
      </c>
      <c r="L7" s="5">
        <v>3</v>
      </c>
      <c r="M7" s="5">
        <v>0</v>
      </c>
      <c r="N7" s="5">
        <v>9</v>
      </c>
      <c r="O7" s="20">
        <f t="shared" si="1"/>
        <v>121</v>
      </c>
      <c r="P7" s="10"/>
      <c r="Q7"/>
    </row>
    <row r="8" spans="1:17" ht="24.95" customHeight="1" thickBot="1" x14ac:dyDescent="0.3">
      <c r="A8" s="113"/>
      <c r="B8" s="22" t="s">
        <v>16</v>
      </c>
      <c r="C8" s="23">
        <f>C7/$O$7</f>
        <v>0.1487603305785124</v>
      </c>
      <c r="D8" s="23">
        <f t="shared" ref="D8:N8" si="3">D7/$O$7</f>
        <v>0.15702479338842976</v>
      </c>
      <c r="E8" s="23">
        <f t="shared" si="3"/>
        <v>0.17355371900826447</v>
      </c>
      <c r="F8" s="23">
        <f t="shared" si="3"/>
        <v>0.14049586776859505</v>
      </c>
      <c r="G8" s="23">
        <f t="shared" si="3"/>
        <v>0.14049586776859505</v>
      </c>
      <c r="H8" s="23">
        <f t="shared" si="3"/>
        <v>7.43801652892562E-2</v>
      </c>
      <c r="I8" s="23">
        <f t="shared" si="3"/>
        <v>4.1322314049586778E-2</v>
      </c>
      <c r="J8" s="23">
        <f t="shared" si="3"/>
        <v>1.6528925619834711E-2</v>
      </c>
      <c r="K8" s="23">
        <f t="shared" si="3"/>
        <v>8.2644628099173556E-3</v>
      </c>
      <c r="L8" s="23">
        <f t="shared" si="3"/>
        <v>2.4793388429752067E-2</v>
      </c>
      <c r="M8" s="23">
        <f t="shared" si="3"/>
        <v>0</v>
      </c>
      <c r="N8" s="24">
        <f t="shared" si="3"/>
        <v>7.43801652892562E-2</v>
      </c>
      <c r="O8" s="25">
        <f t="shared" si="1"/>
        <v>0.99999999999999989</v>
      </c>
      <c r="P8" s="10"/>
      <c r="Q8"/>
    </row>
    <row r="9" spans="1:17" ht="16.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/>
    </row>
    <row r="10" spans="1:17" ht="16.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/>
    </row>
    <row r="11" spans="1:17" ht="16.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/>
    </row>
    <row r="12" spans="1:17" ht="16.5" x14ac:dyDescent="0.25">
      <c r="A12" s="10"/>
      <c r="B12" s="10"/>
      <c r="C12"/>
      <c r="D12"/>
      <c r="E12"/>
      <c r="F12"/>
      <c r="G12" s="10"/>
      <c r="H12"/>
      <c r="I12" s="10"/>
      <c r="J12" s="10"/>
      <c r="K12" s="10"/>
      <c r="L12" s="10"/>
      <c r="M12" s="10"/>
      <c r="N12" s="10"/>
      <c r="O12" s="10"/>
      <c r="P12" s="10"/>
      <c r="Q12"/>
    </row>
    <row r="13" spans="1:17" ht="16.5" x14ac:dyDescent="0.25">
      <c r="C13"/>
      <c r="D13"/>
      <c r="E13"/>
      <c r="F13"/>
      <c r="H13"/>
      <c r="Q13"/>
    </row>
    <row r="14" spans="1:17" ht="16.5" x14ac:dyDescent="0.25">
      <c r="C14"/>
      <c r="D14"/>
      <c r="E14"/>
      <c r="F14"/>
      <c r="H14"/>
      <c r="Q14"/>
    </row>
    <row r="15" spans="1:17" ht="16.5" x14ac:dyDescent="0.25">
      <c r="C15"/>
      <c r="D15"/>
      <c r="E15"/>
      <c r="F15"/>
      <c r="H15"/>
    </row>
    <row r="16" spans="1:17" ht="16.5" x14ac:dyDescent="0.25">
      <c r="C16"/>
      <c r="D16"/>
      <c r="E16"/>
      <c r="F16"/>
      <c r="G16"/>
      <c r="H16"/>
    </row>
    <row r="17" spans="3:8" ht="16.5" x14ac:dyDescent="0.25">
      <c r="C17"/>
      <c r="D17"/>
      <c r="E17"/>
      <c r="F17"/>
      <c r="G17"/>
      <c r="H17"/>
    </row>
    <row r="18" spans="3:8" ht="16.5" x14ac:dyDescent="0.25">
      <c r="C18"/>
      <c r="D18"/>
      <c r="E18"/>
      <c r="F18"/>
      <c r="G18"/>
      <c r="H18"/>
    </row>
    <row r="19" spans="3:8" ht="16.5" x14ac:dyDescent="0.25">
      <c r="C19"/>
      <c r="D19"/>
      <c r="E19"/>
      <c r="F19"/>
      <c r="G19"/>
      <c r="H19"/>
    </row>
    <row r="20" spans="3:8" ht="16.5" x14ac:dyDescent="0.25">
      <c r="C20"/>
      <c r="D20"/>
      <c r="E20"/>
      <c r="F20"/>
      <c r="G20"/>
      <c r="H20"/>
    </row>
    <row r="21" spans="3:8" ht="16.5" x14ac:dyDescent="0.25">
      <c r="C21"/>
      <c r="D21"/>
      <c r="E21"/>
      <c r="F21"/>
      <c r="G21"/>
      <c r="H21"/>
    </row>
    <row r="22" spans="3:8" ht="16.5" x14ac:dyDescent="0.25">
      <c r="C22"/>
      <c r="D22"/>
      <c r="E22"/>
      <c r="F22"/>
      <c r="G22"/>
      <c r="H22"/>
    </row>
    <row r="23" spans="3:8" ht="16.5" x14ac:dyDescent="0.25">
      <c r="C23"/>
      <c r="D23"/>
      <c r="E23"/>
      <c r="F23"/>
      <c r="G23"/>
      <c r="H23"/>
    </row>
    <row r="24" spans="3:8" ht="16.5" x14ac:dyDescent="0.25">
      <c r="G24"/>
    </row>
    <row r="25" spans="3:8" ht="16.5" x14ac:dyDescent="0.25">
      <c r="G25"/>
    </row>
    <row r="26" spans="3:8" ht="16.5" x14ac:dyDescent="0.25">
      <c r="G26"/>
    </row>
    <row r="27" spans="3:8" ht="16.5" x14ac:dyDescent="0.25">
      <c r="G27"/>
    </row>
  </sheetData>
  <mergeCells count="3">
    <mergeCell ref="A3:A4"/>
    <mergeCell ref="A5:A6"/>
    <mergeCell ref="A7:A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"/>
  <sheetViews>
    <sheetView zoomScale="70" zoomScaleNormal="70" workbookViewId="0">
      <selection activeCell="D9" sqref="D9"/>
    </sheetView>
  </sheetViews>
  <sheetFormatPr defaultRowHeight="16.5" x14ac:dyDescent="0.25"/>
  <cols>
    <col min="1" max="1" width="20.625" customWidth="1"/>
    <col min="2" max="3" width="25.625" customWidth="1"/>
    <col min="4" max="6" width="20.625" customWidth="1"/>
  </cols>
  <sheetData>
    <row r="1" spans="1:6" ht="26.25" thickBot="1" x14ac:dyDescent="0.3">
      <c r="A1" s="105" t="s">
        <v>100</v>
      </c>
      <c r="B1" s="105"/>
      <c r="C1" s="105"/>
    </row>
    <row r="2" spans="1:6" ht="50.1" customHeight="1" x14ac:dyDescent="0.25">
      <c r="A2" s="54" t="s">
        <v>0</v>
      </c>
      <c r="B2" s="58" t="s">
        <v>10</v>
      </c>
      <c r="C2" s="55" t="s">
        <v>2</v>
      </c>
      <c r="D2" s="56" t="s">
        <v>3</v>
      </c>
      <c r="E2" s="55" t="s">
        <v>4</v>
      </c>
      <c r="F2" s="57" t="s">
        <v>5</v>
      </c>
    </row>
    <row r="3" spans="1:6" ht="20.100000000000001" customHeight="1" x14ac:dyDescent="0.25">
      <c r="A3" s="103" t="s">
        <v>6</v>
      </c>
      <c r="B3" s="5" t="s">
        <v>78</v>
      </c>
      <c r="C3" s="78">
        <v>201</v>
      </c>
      <c r="D3" s="78">
        <v>147</v>
      </c>
      <c r="E3" s="5">
        <f t="shared" ref="E3:E24" si="0">C3-D3</f>
        <v>54</v>
      </c>
      <c r="F3" s="6">
        <f>D3/C3</f>
        <v>0.73134328358208955</v>
      </c>
    </row>
    <row r="4" spans="1:6" ht="20.100000000000001" customHeight="1" x14ac:dyDescent="0.25">
      <c r="A4" s="104"/>
      <c r="B4" s="5" t="s">
        <v>79</v>
      </c>
      <c r="C4" s="78">
        <v>133</v>
      </c>
      <c r="D4" s="78">
        <v>82</v>
      </c>
      <c r="E4" s="5">
        <f t="shared" si="0"/>
        <v>51</v>
      </c>
      <c r="F4" s="6">
        <f t="shared" ref="F4:F26" si="1">D4/C4</f>
        <v>0.61654135338345861</v>
      </c>
    </row>
    <row r="5" spans="1:6" ht="20.100000000000001" customHeight="1" x14ac:dyDescent="0.25">
      <c r="A5" s="104"/>
      <c r="B5" s="5" t="s">
        <v>173</v>
      </c>
      <c r="C5" s="78">
        <v>22</v>
      </c>
      <c r="D5" s="78">
        <v>20</v>
      </c>
      <c r="E5" s="5">
        <f t="shared" si="0"/>
        <v>2</v>
      </c>
      <c r="F5" s="6">
        <f t="shared" si="1"/>
        <v>0.90909090909090906</v>
      </c>
    </row>
    <row r="6" spans="1:6" ht="20.100000000000001" customHeight="1" x14ac:dyDescent="0.25">
      <c r="A6" s="104"/>
      <c r="B6" s="5" t="s">
        <v>95</v>
      </c>
      <c r="C6" s="78">
        <v>71</v>
      </c>
      <c r="D6" s="78">
        <v>46</v>
      </c>
      <c r="E6" s="5">
        <f t="shared" si="0"/>
        <v>25</v>
      </c>
      <c r="F6" s="6">
        <f t="shared" si="1"/>
        <v>0.647887323943662</v>
      </c>
    </row>
    <row r="7" spans="1:6" ht="20.100000000000001" customHeight="1" x14ac:dyDescent="0.25">
      <c r="A7" s="104"/>
      <c r="B7" s="5" t="s">
        <v>80</v>
      </c>
      <c r="C7" s="78">
        <v>70</v>
      </c>
      <c r="D7" s="78">
        <v>54</v>
      </c>
      <c r="E7" s="5">
        <f t="shared" si="0"/>
        <v>16</v>
      </c>
      <c r="F7" s="6">
        <f t="shared" si="1"/>
        <v>0.77142857142857146</v>
      </c>
    </row>
    <row r="8" spans="1:6" ht="20.100000000000001" customHeight="1" x14ac:dyDescent="0.25">
      <c r="A8" s="104"/>
      <c r="B8" s="5" t="s">
        <v>82</v>
      </c>
      <c r="C8" s="78">
        <v>65</v>
      </c>
      <c r="D8" s="78">
        <v>33</v>
      </c>
      <c r="E8" s="5">
        <f t="shared" si="0"/>
        <v>32</v>
      </c>
      <c r="F8" s="6">
        <f t="shared" si="1"/>
        <v>0.50769230769230766</v>
      </c>
    </row>
    <row r="9" spans="1:6" ht="20.100000000000001" customHeight="1" x14ac:dyDescent="0.25">
      <c r="A9" s="104"/>
      <c r="B9" s="5" t="s">
        <v>77</v>
      </c>
      <c r="C9" s="78">
        <v>40</v>
      </c>
      <c r="D9" s="78">
        <v>23</v>
      </c>
      <c r="E9" s="5">
        <f t="shared" si="0"/>
        <v>17</v>
      </c>
      <c r="F9" s="6">
        <f t="shared" si="1"/>
        <v>0.57499999999999996</v>
      </c>
    </row>
    <row r="10" spans="1:6" ht="20.100000000000001" customHeight="1" x14ac:dyDescent="0.25">
      <c r="A10" s="104"/>
      <c r="B10" s="5" t="s">
        <v>81</v>
      </c>
      <c r="C10" s="78">
        <v>42</v>
      </c>
      <c r="D10" s="78">
        <v>25</v>
      </c>
      <c r="E10" s="5">
        <f t="shared" si="0"/>
        <v>17</v>
      </c>
      <c r="F10" s="6">
        <f t="shared" si="1"/>
        <v>0.59523809523809523</v>
      </c>
    </row>
    <row r="11" spans="1:6" ht="20.100000000000001" customHeight="1" x14ac:dyDescent="0.25">
      <c r="A11" s="106" t="s">
        <v>7</v>
      </c>
      <c r="B11" s="78" t="s">
        <v>164</v>
      </c>
      <c r="C11" s="78">
        <v>29</v>
      </c>
      <c r="D11" s="78">
        <v>15</v>
      </c>
      <c r="E11" s="5">
        <f t="shared" si="0"/>
        <v>14</v>
      </c>
      <c r="F11" s="6">
        <f t="shared" si="1"/>
        <v>0.51724137931034486</v>
      </c>
    </row>
    <row r="12" spans="1:6" ht="20.100000000000001" customHeight="1" x14ac:dyDescent="0.25">
      <c r="A12" s="107"/>
      <c r="B12" s="78" t="s">
        <v>171</v>
      </c>
      <c r="C12" s="78">
        <v>57</v>
      </c>
      <c r="D12" s="78">
        <v>32</v>
      </c>
      <c r="E12" s="5">
        <f t="shared" si="0"/>
        <v>25</v>
      </c>
      <c r="F12" s="6">
        <f t="shared" si="1"/>
        <v>0.56140350877192979</v>
      </c>
    </row>
    <row r="13" spans="1:6" ht="20.100000000000001" customHeight="1" x14ac:dyDescent="0.25">
      <c r="A13" s="107"/>
      <c r="B13" s="78" t="s">
        <v>85</v>
      </c>
      <c r="C13" s="78">
        <v>19</v>
      </c>
      <c r="D13" s="78">
        <v>12</v>
      </c>
      <c r="E13" s="5">
        <f t="shared" si="0"/>
        <v>7</v>
      </c>
      <c r="F13" s="6">
        <f t="shared" si="1"/>
        <v>0.63157894736842102</v>
      </c>
    </row>
    <row r="14" spans="1:6" ht="20.100000000000001" customHeight="1" x14ac:dyDescent="0.25">
      <c r="A14" s="107"/>
      <c r="B14" s="78" t="s">
        <v>83</v>
      </c>
      <c r="C14" s="78">
        <v>46</v>
      </c>
      <c r="D14" s="78">
        <v>27</v>
      </c>
      <c r="E14" s="5">
        <f t="shared" si="0"/>
        <v>19</v>
      </c>
      <c r="F14" s="6">
        <f t="shared" si="1"/>
        <v>0.58695652173913049</v>
      </c>
    </row>
    <row r="15" spans="1:6" ht="20.100000000000001" customHeight="1" x14ac:dyDescent="0.25">
      <c r="A15" s="107"/>
      <c r="B15" s="78" t="s">
        <v>87</v>
      </c>
      <c r="C15" s="78">
        <v>10</v>
      </c>
      <c r="D15" s="78">
        <v>2</v>
      </c>
      <c r="E15" s="5">
        <f t="shared" si="0"/>
        <v>8</v>
      </c>
      <c r="F15" s="6">
        <f t="shared" si="1"/>
        <v>0.2</v>
      </c>
    </row>
    <row r="16" spans="1:6" ht="20.100000000000001" customHeight="1" x14ac:dyDescent="0.25">
      <c r="A16" s="107"/>
      <c r="B16" s="78" t="s">
        <v>96</v>
      </c>
      <c r="C16" s="78">
        <v>54</v>
      </c>
      <c r="D16" s="78">
        <v>27</v>
      </c>
      <c r="E16" s="5">
        <f t="shared" si="0"/>
        <v>27</v>
      </c>
      <c r="F16" s="6">
        <f t="shared" si="1"/>
        <v>0.5</v>
      </c>
    </row>
    <row r="17" spans="1:6" ht="20.100000000000001" customHeight="1" x14ac:dyDescent="0.25">
      <c r="A17" s="107"/>
      <c r="B17" s="78" t="s">
        <v>167</v>
      </c>
      <c r="C17" s="78">
        <v>16</v>
      </c>
      <c r="D17" s="78">
        <v>4</v>
      </c>
      <c r="E17" s="5">
        <f t="shared" si="0"/>
        <v>12</v>
      </c>
      <c r="F17" s="6">
        <f t="shared" si="1"/>
        <v>0.25</v>
      </c>
    </row>
    <row r="18" spans="1:6" ht="20.100000000000001" customHeight="1" x14ac:dyDescent="0.25">
      <c r="A18" s="107"/>
      <c r="B18" s="78" t="s">
        <v>86</v>
      </c>
      <c r="C18" s="78">
        <v>33</v>
      </c>
      <c r="D18" s="78">
        <v>18</v>
      </c>
      <c r="E18" s="5">
        <f t="shared" si="0"/>
        <v>15</v>
      </c>
      <c r="F18" s="6">
        <f t="shared" si="1"/>
        <v>0.54545454545454541</v>
      </c>
    </row>
    <row r="19" spans="1:6" ht="20.100000000000001" customHeight="1" x14ac:dyDescent="0.25">
      <c r="A19" s="107"/>
      <c r="B19" s="78" t="s">
        <v>84</v>
      </c>
      <c r="C19" s="78">
        <v>69</v>
      </c>
      <c r="D19" s="78">
        <v>32</v>
      </c>
      <c r="E19" s="5">
        <f t="shared" si="0"/>
        <v>37</v>
      </c>
      <c r="F19" s="6">
        <f t="shared" si="1"/>
        <v>0.46376811594202899</v>
      </c>
    </row>
    <row r="20" spans="1:6" ht="20.100000000000001" customHeight="1" x14ac:dyDescent="0.25">
      <c r="A20" s="103" t="s">
        <v>8</v>
      </c>
      <c r="B20" s="78" t="s">
        <v>171</v>
      </c>
      <c r="C20" s="78">
        <v>3</v>
      </c>
      <c r="D20" s="78">
        <v>1</v>
      </c>
      <c r="E20" s="5">
        <f t="shared" si="0"/>
        <v>2</v>
      </c>
      <c r="F20" s="6">
        <f t="shared" si="1"/>
        <v>0.33333333333333331</v>
      </c>
    </row>
    <row r="21" spans="1:6" ht="20.100000000000001" customHeight="1" x14ac:dyDescent="0.25">
      <c r="A21" s="104"/>
      <c r="B21" s="78" t="s">
        <v>85</v>
      </c>
      <c r="C21" s="78">
        <v>27</v>
      </c>
      <c r="D21" s="78">
        <v>14</v>
      </c>
      <c r="E21" s="5">
        <f t="shared" si="0"/>
        <v>13</v>
      </c>
      <c r="F21" s="6">
        <f t="shared" si="1"/>
        <v>0.51851851851851849</v>
      </c>
    </row>
    <row r="22" spans="1:6" ht="20.100000000000001" customHeight="1" x14ac:dyDescent="0.25">
      <c r="A22" s="104"/>
      <c r="B22" s="78" t="s">
        <v>83</v>
      </c>
      <c r="C22" s="78">
        <v>45</v>
      </c>
      <c r="D22" s="78">
        <v>28</v>
      </c>
      <c r="E22" s="5">
        <f t="shared" si="0"/>
        <v>17</v>
      </c>
      <c r="F22" s="6">
        <f t="shared" si="1"/>
        <v>0.62222222222222223</v>
      </c>
    </row>
    <row r="23" spans="1:6" ht="20.100000000000001" customHeight="1" x14ac:dyDescent="0.25">
      <c r="A23" s="104"/>
      <c r="B23" s="78" t="s">
        <v>172</v>
      </c>
      <c r="C23" s="78">
        <v>1</v>
      </c>
      <c r="D23" s="78">
        <v>1</v>
      </c>
      <c r="E23" s="5">
        <f t="shared" si="0"/>
        <v>0</v>
      </c>
      <c r="F23" s="6">
        <f t="shared" si="1"/>
        <v>1</v>
      </c>
    </row>
    <row r="24" spans="1:6" ht="20.100000000000001" customHeight="1" x14ac:dyDescent="0.25">
      <c r="A24" s="104"/>
      <c r="B24" s="78" t="s">
        <v>87</v>
      </c>
      <c r="C24" s="78">
        <v>8</v>
      </c>
      <c r="D24" s="78">
        <v>2</v>
      </c>
      <c r="E24" s="5">
        <f t="shared" si="0"/>
        <v>6</v>
      </c>
      <c r="F24" s="6">
        <f t="shared" si="1"/>
        <v>0.25</v>
      </c>
    </row>
    <row r="25" spans="1:6" ht="20.100000000000001" customHeight="1" x14ac:dyDescent="0.25">
      <c r="A25" s="104"/>
      <c r="B25" s="78" t="s">
        <v>86</v>
      </c>
      <c r="C25" s="78">
        <v>8</v>
      </c>
      <c r="D25" s="78">
        <v>3</v>
      </c>
      <c r="E25" s="5">
        <f>C25-D25</f>
        <v>5</v>
      </c>
      <c r="F25" s="6">
        <f t="shared" si="1"/>
        <v>0.375</v>
      </c>
    </row>
    <row r="26" spans="1:6" ht="20.100000000000001" customHeight="1" x14ac:dyDescent="0.25">
      <c r="A26" s="108"/>
      <c r="B26" s="78" t="s">
        <v>84</v>
      </c>
      <c r="C26" s="78">
        <v>41</v>
      </c>
      <c r="D26" s="78">
        <v>25</v>
      </c>
      <c r="E26" s="5">
        <f>C26-D26</f>
        <v>16</v>
      </c>
      <c r="F26" s="6">
        <f t="shared" si="1"/>
        <v>0.6097560975609756</v>
      </c>
    </row>
    <row r="27" spans="1:6" ht="24.95" customHeight="1" thickBot="1" x14ac:dyDescent="0.3">
      <c r="A27" s="101" t="s">
        <v>9</v>
      </c>
      <c r="B27" s="102"/>
      <c r="C27" s="9">
        <f>SUM(C3:C26)</f>
        <v>1110</v>
      </c>
      <c r="D27" s="4">
        <f>SUM(D3:D26)</f>
        <v>673</v>
      </c>
      <c r="E27" s="4">
        <f>SUM(E3:E26)</f>
        <v>437</v>
      </c>
      <c r="F27" s="7">
        <f>D27/C27</f>
        <v>0.60630630630630633</v>
      </c>
    </row>
  </sheetData>
  <mergeCells count="5">
    <mergeCell ref="A27:B27"/>
    <mergeCell ref="A3:A10"/>
    <mergeCell ref="A1:C1"/>
    <mergeCell ref="A11:A19"/>
    <mergeCell ref="A20:A26"/>
  </mergeCells>
  <phoneticPr fontId="5" type="noConversion"/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"/>
  <sheetViews>
    <sheetView zoomScale="115" zoomScaleNormal="115" workbookViewId="0">
      <selection activeCell="J4" sqref="J4"/>
    </sheetView>
  </sheetViews>
  <sheetFormatPr defaultRowHeight="15.75" x14ac:dyDescent="0.25"/>
  <cols>
    <col min="1" max="2" width="10.625" style="1" customWidth="1"/>
    <col min="3" max="3" width="9" style="1"/>
    <col min="4" max="4" width="9.5" style="1" bestFit="1" customWidth="1"/>
    <col min="5" max="6" width="9" style="1"/>
    <col min="7" max="7" width="10.75" style="1" customWidth="1"/>
    <col min="8" max="9" width="9" style="1"/>
    <col min="10" max="10" width="10.125" style="1" bestFit="1" customWidth="1"/>
    <col min="11" max="16384" width="9" style="1"/>
  </cols>
  <sheetData>
    <row r="1" spans="1:12" ht="21.75" thickBot="1" x14ac:dyDescent="0.3">
      <c r="A1" s="110" t="s">
        <v>101</v>
      </c>
      <c r="B1" s="111"/>
      <c r="C1" s="111"/>
      <c r="D1" s="111"/>
      <c r="E1" s="111"/>
    </row>
    <row r="2" spans="1:12" ht="69" customHeight="1" x14ac:dyDescent="0.25">
      <c r="A2" s="54" t="s">
        <v>0</v>
      </c>
      <c r="B2" s="56" t="s">
        <v>168</v>
      </c>
      <c r="C2" s="56" t="s">
        <v>88</v>
      </c>
      <c r="D2" s="56" t="s">
        <v>89</v>
      </c>
      <c r="E2" s="56" t="s">
        <v>90</v>
      </c>
      <c r="F2" s="56" t="s">
        <v>91</v>
      </c>
      <c r="G2" s="91" t="s">
        <v>169</v>
      </c>
      <c r="H2" s="90" t="s">
        <v>26</v>
      </c>
      <c r="I2" s="90" t="s">
        <v>92</v>
      </c>
      <c r="J2" s="57" t="s">
        <v>11</v>
      </c>
    </row>
    <row r="3" spans="1:12" ht="24.95" customHeight="1" x14ac:dyDescent="0.25">
      <c r="A3" s="103" t="s">
        <v>12</v>
      </c>
      <c r="B3" s="5" t="s">
        <v>15</v>
      </c>
      <c r="C3" s="5">
        <v>4</v>
      </c>
      <c r="D3" s="78">
        <v>371</v>
      </c>
      <c r="E3" s="78">
        <v>20</v>
      </c>
      <c r="F3" s="78">
        <v>0</v>
      </c>
      <c r="G3" s="78">
        <v>22</v>
      </c>
      <c r="H3" s="78">
        <v>7</v>
      </c>
      <c r="I3" s="78">
        <v>6</v>
      </c>
      <c r="J3" s="79">
        <f>SUM(C3:I3)</f>
        <v>430</v>
      </c>
      <c r="K3" s="10"/>
      <c r="L3" s="10"/>
    </row>
    <row r="4" spans="1:12" ht="24.95" customHeight="1" x14ac:dyDescent="0.25">
      <c r="A4" s="108"/>
      <c r="B4" s="5" t="s">
        <v>16</v>
      </c>
      <c r="C4" s="18">
        <f t="shared" ref="C4:I4" si="0">C3/$J$3</f>
        <v>9.3023255813953487E-3</v>
      </c>
      <c r="D4" s="80">
        <f t="shared" si="0"/>
        <v>0.86279069767441863</v>
      </c>
      <c r="E4" s="81">
        <f t="shared" si="0"/>
        <v>4.6511627906976744E-2</v>
      </c>
      <c r="F4" s="81">
        <f t="shared" si="0"/>
        <v>0</v>
      </c>
      <c r="G4" s="81">
        <f t="shared" si="0"/>
        <v>5.1162790697674418E-2</v>
      </c>
      <c r="H4" s="81">
        <f t="shared" si="0"/>
        <v>1.627906976744186E-2</v>
      </c>
      <c r="I4" s="81">
        <f t="shared" si="0"/>
        <v>1.3953488372093023E-2</v>
      </c>
      <c r="J4" s="82">
        <f t="shared" ref="J4:J10" si="1">SUM(C4:I4)</f>
        <v>0.99999999999999989</v>
      </c>
      <c r="K4" s="10"/>
      <c r="L4" s="10"/>
    </row>
    <row r="5" spans="1:12" ht="24.95" customHeight="1" x14ac:dyDescent="0.25">
      <c r="A5" s="103" t="s">
        <v>13</v>
      </c>
      <c r="B5" s="5" t="s">
        <v>15</v>
      </c>
      <c r="C5" s="5">
        <v>2</v>
      </c>
      <c r="D5" s="78">
        <v>137</v>
      </c>
      <c r="E5" s="78">
        <v>11</v>
      </c>
      <c r="F5" s="78">
        <v>0</v>
      </c>
      <c r="G5" s="78">
        <v>5</v>
      </c>
      <c r="H5" s="78">
        <v>2</v>
      </c>
      <c r="I5" s="78">
        <v>12</v>
      </c>
      <c r="J5" s="79">
        <f>SUM(C5:I5)</f>
        <v>169</v>
      </c>
      <c r="K5" s="10"/>
      <c r="L5" s="10"/>
    </row>
    <row r="6" spans="1:12" ht="24.95" customHeight="1" x14ac:dyDescent="0.25">
      <c r="A6" s="108"/>
      <c r="B6" s="5" t="s">
        <v>16</v>
      </c>
      <c r="C6" s="18">
        <f>C5/$J$5</f>
        <v>1.1834319526627219E-2</v>
      </c>
      <c r="D6" s="81">
        <f t="shared" ref="D6:I6" si="2">D5/$J$5</f>
        <v>0.81065088757396453</v>
      </c>
      <c r="E6" s="81">
        <f t="shared" si="2"/>
        <v>6.5088757396449703E-2</v>
      </c>
      <c r="F6" s="81">
        <f t="shared" si="2"/>
        <v>0</v>
      </c>
      <c r="G6" s="83">
        <f t="shared" si="2"/>
        <v>2.9585798816568046E-2</v>
      </c>
      <c r="H6" s="83">
        <f t="shared" si="2"/>
        <v>1.1834319526627219E-2</v>
      </c>
      <c r="I6" s="81">
        <f>I5/$J$5</f>
        <v>7.1005917159763315E-2</v>
      </c>
      <c r="J6" s="82">
        <f t="shared" si="1"/>
        <v>1</v>
      </c>
      <c r="K6" s="10"/>
      <c r="L6" s="10"/>
    </row>
    <row r="7" spans="1:12" ht="24.95" customHeight="1" x14ac:dyDescent="0.25">
      <c r="A7" s="103" t="s">
        <v>14</v>
      </c>
      <c r="B7" s="5" t="s">
        <v>15</v>
      </c>
      <c r="C7" s="5">
        <v>0</v>
      </c>
      <c r="D7" s="5">
        <v>68</v>
      </c>
      <c r="E7" s="5">
        <v>1</v>
      </c>
      <c r="F7" s="5">
        <v>0</v>
      </c>
      <c r="G7" s="5">
        <v>0</v>
      </c>
      <c r="H7" s="5">
        <v>4</v>
      </c>
      <c r="I7" s="5">
        <v>1</v>
      </c>
      <c r="J7" s="20">
        <f>SUM(C7:I7)</f>
        <v>74</v>
      </c>
      <c r="K7" s="10"/>
      <c r="L7" s="10"/>
    </row>
    <row r="8" spans="1:12" ht="24.95" customHeight="1" x14ac:dyDescent="0.25">
      <c r="A8" s="104"/>
      <c r="B8" s="49" t="s">
        <v>16</v>
      </c>
      <c r="C8" s="50">
        <f>C7/$J$7</f>
        <v>0</v>
      </c>
      <c r="D8" s="51">
        <f t="shared" ref="D8:I8" si="3">D7/$J$7</f>
        <v>0.91891891891891897</v>
      </c>
      <c r="E8" s="50">
        <f t="shared" si="3"/>
        <v>1.3513513513513514E-2</v>
      </c>
      <c r="F8" s="51">
        <f t="shared" si="3"/>
        <v>0</v>
      </c>
      <c r="G8" s="50">
        <f t="shared" si="3"/>
        <v>0</v>
      </c>
      <c r="H8" s="50">
        <f t="shared" si="3"/>
        <v>5.4054054054054057E-2</v>
      </c>
      <c r="I8" s="51">
        <f t="shared" si="3"/>
        <v>1.3513513513513514E-2</v>
      </c>
      <c r="J8" s="52">
        <f t="shared" si="1"/>
        <v>1</v>
      </c>
      <c r="K8" s="10"/>
      <c r="L8" s="10"/>
    </row>
    <row r="9" spans="1:12" ht="24.95" customHeight="1" x14ac:dyDescent="0.25">
      <c r="A9" s="103" t="s">
        <v>17</v>
      </c>
      <c r="B9" s="5" t="s">
        <v>15</v>
      </c>
      <c r="C9" s="5">
        <f>SUM(C3,C5,C7)</f>
        <v>6</v>
      </c>
      <c r="D9" s="5">
        <f>SUM(D3,D5,D7)</f>
        <v>576</v>
      </c>
      <c r="E9" s="5">
        <f t="shared" ref="E9:I9" si="4">SUM(E3,E5,E7)</f>
        <v>32</v>
      </c>
      <c r="F9" s="5">
        <f t="shared" si="4"/>
        <v>0</v>
      </c>
      <c r="G9" s="5">
        <f t="shared" si="4"/>
        <v>27</v>
      </c>
      <c r="H9" s="5">
        <f t="shared" si="4"/>
        <v>13</v>
      </c>
      <c r="I9" s="5">
        <f t="shared" si="4"/>
        <v>19</v>
      </c>
      <c r="J9" s="53">
        <f>SUM(J3+J5+J7)</f>
        <v>673</v>
      </c>
      <c r="K9" s="10"/>
      <c r="L9" s="10"/>
    </row>
    <row r="10" spans="1:12" ht="24.95" customHeight="1" thickBot="1" x14ac:dyDescent="0.3">
      <c r="A10" s="109"/>
      <c r="B10" s="22" t="s">
        <v>16</v>
      </c>
      <c r="C10" s="23">
        <f>C9/$J$9</f>
        <v>8.9153046062407128E-3</v>
      </c>
      <c r="D10" s="23">
        <f t="shared" ref="D10:I10" si="5">D9/$J$9</f>
        <v>0.85586924219910843</v>
      </c>
      <c r="E10" s="23">
        <f t="shared" si="5"/>
        <v>4.7548291233283801E-2</v>
      </c>
      <c r="F10" s="23">
        <f t="shared" si="5"/>
        <v>0</v>
      </c>
      <c r="G10" s="23">
        <f t="shared" si="5"/>
        <v>4.0118870728083213E-2</v>
      </c>
      <c r="H10" s="23">
        <f t="shared" si="5"/>
        <v>1.9316493313521546E-2</v>
      </c>
      <c r="I10" s="23">
        <f t="shared" si="5"/>
        <v>2.8231797919762259E-2</v>
      </c>
      <c r="J10" s="25">
        <f t="shared" si="1"/>
        <v>0.99999999999999989</v>
      </c>
      <c r="K10" s="10"/>
      <c r="L10" s="10"/>
    </row>
    <row r="11" spans="1:12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</sheetData>
  <mergeCells count="5">
    <mergeCell ref="A3:A4"/>
    <mergeCell ref="A5:A6"/>
    <mergeCell ref="A7:A8"/>
    <mergeCell ref="A9:A10"/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zoomScale="90" zoomScaleNormal="90" workbookViewId="0">
      <selection activeCell="C15" sqref="C15"/>
    </sheetView>
  </sheetViews>
  <sheetFormatPr defaultRowHeight="15.75" x14ac:dyDescent="0.25"/>
  <cols>
    <col min="1" max="9" width="10.625" style="1" customWidth="1"/>
    <col min="10" max="10" width="0" style="1" hidden="1" customWidth="1"/>
    <col min="11" max="16384" width="9" style="1"/>
  </cols>
  <sheetData>
    <row r="1" spans="1:13" ht="21.75" thickBot="1" x14ac:dyDescent="0.3">
      <c r="A1" s="111" t="s">
        <v>102</v>
      </c>
      <c r="B1" s="111"/>
      <c r="C1" s="111"/>
    </row>
    <row r="2" spans="1:13" s="8" customFormat="1" ht="20.100000000000001" customHeight="1" x14ac:dyDescent="0.25">
      <c r="A2" s="117" t="s">
        <v>18</v>
      </c>
      <c r="B2" s="119" t="s">
        <v>168</v>
      </c>
      <c r="C2" s="114" t="s">
        <v>19</v>
      </c>
      <c r="D2" s="114"/>
      <c r="E2" s="114"/>
      <c r="F2" s="114"/>
      <c r="G2" s="114"/>
      <c r="H2" s="114"/>
      <c r="I2" s="115"/>
    </row>
    <row r="3" spans="1:13" s="2" customFormat="1" ht="99.95" customHeight="1" x14ac:dyDescent="0.25">
      <c r="A3" s="118"/>
      <c r="B3" s="120"/>
      <c r="C3" s="59" t="s">
        <v>20</v>
      </c>
      <c r="D3" s="59" t="s">
        <v>21</v>
      </c>
      <c r="E3" s="59" t="s">
        <v>22</v>
      </c>
      <c r="F3" s="59" t="s">
        <v>23</v>
      </c>
      <c r="G3" s="59" t="s">
        <v>24</v>
      </c>
      <c r="H3" s="59" t="s">
        <v>25</v>
      </c>
      <c r="I3" s="60" t="s">
        <v>26</v>
      </c>
    </row>
    <row r="4" spans="1:13" ht="24.95" customHeight="1" x14ac:dyDescent="0.25">
      <c r="A4" s="112" t="s">
        <v>12</v>
      </c>
      <c r="B4" s="5" t="s">
        <v>15</v>
      </c>
      <c r="C4" s="5">
        <v>149</v>
      </c>
      <c r="D4" s="5">
        <v>15</v>
      </c>
      <c r="E4" s="5">
        <v>31</v>
      </c>
      <c r="F4" s="5">
        <v>63</v>
      </c>
      <c r="G4" s="5">
        <v>8</v>
      </c>
      <c r="H4" s="5">
        <v>19</v>
      </c>
      <c r="I4" s="20">
        <v>48</v>
      </c>
      <c r="J4" s="10">
        <f>SUM(C4:I4)</f>
        <v>333</v>
      </c>
      <c r="K4"/>
      <c r="L4"/>
    </row>
    <row r="5" spans="1:13" ht="24.95" customHeight="1" x14ac:dyDescent="0.25">
      <c r="A5" s="112"/>
      <c r="B5" s="5" t="s">
        <v>16</v>
      </c>
      <c r="C5" s="18">
        <f>C4/$K$12</f>
        <v>0.40161725067385445</v>
      </c>
      <c r="D5" s="18">
        <f t="shared" ref="C5:I5" si="0">D4/$K$12</f>
        <v>4.0431266846361183E-2</v>
      </c>
      <c r="E5" s="18">
        <f t="shared" si="0"/>
        <v>8.3557951482479784E-2</v>
      </c>
      <c r="F5" s="18">
        <f t="shared" si="0"/>
        <v>0.16981132075471697</v>
      </c>
      <c r="G5" s="18">
        <f t="shared" si="0"/>
        <v>2.15633423180593E-2</v>
      </c>
      <c r="H5" s="18">
        <f t="shared" si="0"/>
        <v>5.1212938005390833E-2</v>
      </c>
      <c r="I5" s="12">
        <f t="shared" si="0"/>
        <v>0.1293800539083558</v>
      </c>
      <c r="J5" s="48">
        <f t="shared" ref="J5:J9" si="1">SUM(C5:I5)</f>
        <v>0.89757412398921832</v>
      </c>
      <c r="K5"/>
      <c r="L5"/>
    </row>
    <row r="6" spans="1:13" ht="24.95" customHeight="1" x14ac:dyDescent="0.25">
      <c r="A6" s="112" t="s">
        <v>13</v>
      </c>
      <c r="B6" s="5" t="s">
        <v>15</v>
      </c>
      <c r="C6" s="5">
        <v>89</v>
      </c>
      <c r="D6" s="5">
        <v>9</v>
      </c>
      <c r="E6" s="5">
        <v>20</v>
      </c>
      <c r="F6" s="5">
        <v>9</v>
      </c>
      <c r="G6" s="5">
        <v>2</v>
      </c>
      <c r="H6" s="5">
        <v>1</v>
      </c>
      <c r="I6" s="20">
        <v>5</v>
      </c>
      <c r="J6" s="10">
        <f t="shared" si="1"/>
        <v>135</v>
      </c>
      <c r="K6"/>
      <c r="L6"/>
    </row>
    <row r="7" spans="1:13" ht="24.95" customHeight="1" x14ac:dyDescent="0.25">
      <c r="A7" s="112"/>
      <c r="B7" s="5" t="s">
        <v>16</v>
      </c>
      <c r="C7" s="18">
        <f t="shared" ref="C7:I7" si="2">C6/$K$14</f>
        <v>0.64963503649635035</v>
      </c>
      <c r="D7" s="18">
        <f t="shared" si="2"/>
        <v>6.569343065693431E-2</v>
      </c>
      <c r="E7" s="18">
        <f t="shared" si="2"/>
        <v>0.145985401459854</v>
      </c>
      <c r="F7" s="18">
        <f t="shared" si="2"/>
        <v>6.569343065693431E-2</v>
      </c>
      <c r="G7" s="18">
        <f t="shared" si="2"/>
        <v>1.4598540145985401E-2</v>
      </c>
      <c r="H7" s="18">
        <f t="shared" si="2"/>
        <v>7.2992700729927005E-3</v>
      </c>
      <c r="I7" s="12">
        <f t="shared" si="2"/>
        <v>3.6496350364963501E-2</v>
      </c>
      <c r="J7" s="10">
        <f t="shared" si="1"/>
        <v>0.98540145985401462</v>
      </c>
      <c r="K7"/>
      <c r="L7"/>
    </row>
    <row r="8" spans="1:13" ht="24.95" customHeight="1" x14ac:dyDescent="0.25">
      <c r="A8" s="112" t="s">
        <v>14</v>
      </c>
      <c r="B8" s="5" t="s">
        <v>166</v>
      </c>
      <c r="C8" s="5">
        <v>21</v>
      </c>
      <c r="D8" s="5">
        <v>6</v>
      </c>
      <c r="E8" s="5">
        <v>34</v>
      </c>
      <c r="F8" s="5">
        <v>0</v>
      </c>
      <c r="G8" s="5">
        <v>2</v>
      </c>
      <c r="H8" s="5">
        <v>3</v>
      </c>
      <c r="I8" s="20">
        <v>1</v>
      </c>
      <c r="J8" s="10">
        <f t="shared" si="1"/>
        <v>67</v>
      </c>
      <c r="K8"/>
      <c r="L8"/>
    </row>
    <row r="9" spans="1:13" ht="24" customHeight="1" thickBot="1" x14ac:dyDescent="0.3">
      <c r="A9" s="113"/>
      <c r="B9" s="22" t="s">
        <v>16</v>
      </c>
      <c r="C9" s="23">
        <f t="shared" ref="C9:I9" si="3">C8/$K$16</f>
        <v>0.30882352941176472</v>
      </c>
      <c r="D9" s="23">
        <f t="shared" si="3"/>
        <v>8.8235294117647065E-2</v>
      </c>
      <c r="E9" s="23">
        <f t="shared" si="3"/>
        <v>0.5</v>
      </c>
      <c r="F9" s="23">
        <f t="shared" si="3"/>
        <v>0</v>
      </c>
      <c r="G9" s="23">
        <f t="shared" si="3"/>
        <v>2.9411764705882353E-2</v>
      </c>
      <c r="H9" s="23">
        <f t="shared" si="3"/>
        <v>4.4117647058823532E-2</v>
      </c>
      <c r="I9" s="46">
        <f t="shared" si="3"/>
        <v>1.4705882352941176E-2</v>
      </c>
      <c r="J9" s="10">
        <f t="shared" si="1"/>
        <v>0.98529411764705876</v>
      </c>
      <c r="K9"/>
      <c r="L9"/>
    </row>
    <row r="10" spans="1:13" s="8" customFormat="1" ht="20.100000000000001" customHeight="1" thickBot="1" x14ac:dyDescent="0.3">
      <c r="A10" s="117" t="s">
        <v>18</v>
      </c>
      <c r="B10" s="121" t="s">
        <v>168</v>
      </c>
      <c r="C10" s="114" t="s">
        <v>27</v>
      </c>
      <c r="D10" s="114"/>
      <c r="E10" s="114"/>
      <c r="F10" s="114"/>
      <c r="G10" s="114"/>
      <c r="H10" s="114"/>
      <c r="I10" s="116"/>
      <c r="J10" s="61"/>
      <c r="K10"/>
      <c r="L10"/>
    </row>
    <row r="11" spans="1:13" ht="94.5" x14ac:dyDescent="0.25">
      <c r="A11" s="118"/>
      <c r="B11" s="122"/>
      <c r="C11" s="59" t="s">
        <v>20</v>
      </c>
      <c r="D11" s="59" t="s">
        <v>21</v>
      </c>
      <c r="E11" s="59" t="s">
        <v>22</v>
      </c>
      <c r="F11" s="59" t="s">
        <v>23</v>
      </c>
      <c r="G11" s="59" t="s">
        <v>24</v>
      </c>
      <c r="H11" s="59" t="s">
        <v>25</v>
      </c>
      <c r="I11" s="60" t="s">
        <v>26</v>
      </c>
      <c r="J11" s="62"/>
      <c r="K11" s="63" t="s">
        <v>93</v>
      </c>
    </row>
    <row r="12" spans="1:13" ht="24.95" customHeight="1" x14ac:dyDescent="0.25">
      <c r="A12" s="112" t="s">
        <v>12</v>
      </c>
      <c r="B12" s="5" t="s">
        <v>15</v>
      </c>
      <c r="C12" s="5">
        <v>19</v>
      </c>
      <c r="D12" s="5">
        <v>2</v>
      </c>
      <c r="E12" s="5">
        <v>4</v>
      </c>
      <c r="F12" s="5">
        <v>5</v>
      </c>
      <c r="G12" s="5">
        <v>1</v>
      </c>
      <c r="H12" s="5">
        <v>6</v>
      </c>
      <c r="I12" s="20">
        <v>1</v>
      </c>
      <c r="J12" s="44">
        <f>SUM(C12:I12)</f>
        <v>38</v>
      </c>
      <c r="K12" s="84">
        <f t="shared" ref="K12:K17" si="4">J4+J12</f>
        <v>371</v>
      </c>
      <c r="L12"/>
      <c r="M12" s="10"/>
    </row>
    <row r="13" spans="1:13" ht="24.95" customHeight="1" x14ac:dyDescent="0.25">
      <c r="A13" s="112"/>
      <c r="B13" s="5" t="s">
        <v>16</v>
      </c>
      <c r="C13" s="18">
        <f>C12/$K$12</f>
        <v>5.1212938005390833E-2</v>
      </c>
      <c r="D13" s="18">
        <f t="shared" ref="D13:I13" si="5">D12/$K$12</f>
        <v>5.3908355795148251E-3</v>
      </c>
      <c r="E13" s="18">
        <f t="shared" si="5"/>
        <v>1.078167115902965E-2</v>
      </c>
      <c r="F13" s="18">
        <f t="shared" si="5"/>
        <v>1.3477088948787063E-2</v>
      </c>
      <c r="G13" s="18">
        <f t="shared" si="5"/>
        <v>2.6954177897574125E-3</v>
      </c>
      <c r="H13" s="18">
        <f t="shared" si="5"/>
        <v>1.6172506738544475E-2</v>
      </c>
      <c r="I13" s="12">
        <f t="shared" si="5"/>
        <v>2.6954177897574125E-3</v>
      </c>
      <c r="J13" s="45">
        <f t="shared" ref="J13:J17" si="6">SUM(C13:I13)</f>
        <v>0.10242587601078169</v>
      </c>
      <c r="K13" s="85">
        <f t="shared" si="4"/>
        <v>1</v>
      </c>
      <c r="L13"/>
      <c r="M13"/>
    </row>
    <row r="14" spans="1:13" ht="24.95" customHeight="1" x14ac:dyDescent="0.25">
      <c r="A14" s="112" t="s">
        <v>13</v>
      </c>
      <c r="B14" s="5" t="s">
        <v>15</v>
      </c>
      <c r="C14" s="5">
        <v>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20">
        <v>0</v>
      </c>
      <c r="J14" s="44">
        <f t="shared" si="6"/>
        <v>2</v>
      </c>
      <c r="K14" s="84">
        <f t="shared" si="4"/>
        <v>137</v>
      </c>
      <c r="L14"/>
      <c r="M14"/>
    </row>
    <row r="15" spans="1:13" ht="24.95" customHeight="1" x14ac:dyDescent="0.25">
      <c r="A15" s="112"/>
      <c r="B15" s="5" t="s">
        <v>16</v>
      </c>
      <c r="C15" s="18">
        <f>C14/$K$14</f>
        <v>1.4598540145985401E-2</v>
      </c>
      <c r="D15" s="18">
        <f t="shared" ref="D15:I15" si="7">D14/$K$14</f>
        <v>0</v>
      </c>
      <c r="E15" s="18">
        <f t="shared" si="7"/>
        <v>0</v>
      </c>
      <c r="F15" s="18">
        <f t="shared" si="7"/>
        <v>0</v>
      </c>
      <c r="G15" s="18">
        <f t="shared" si="7"/>
        <v>0</v>
      </c>
      <c r="H15" s="18">
        <f t="shared" si="7"/>
        <v>0</v>
      </c>
      <c r="I15" s="12">
        <f t="shared" si="7"/>
        <v>0</v>
      </c>
      <c r="J15" s="44">
        <f t="shared" si="6"/>
        <v>1.4598540145985401E-2</v>
      </c>
      <c r="K15" s="85">
        <f t="shared" si="4"/>
        <v>1</v>
      </c>
      <c r="L15"/>
      <c r="M15"/>
    </row>
    <row r="16" spans="1:13" ht="24.95" customHeight="1" x14ac:dyDescent="0.25">
      <c r="A16" s="112" t="s">
        <v>14</v>
      </c>
      <c r="B16" s="5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20">
        <v>1</v>
      </c>
      <c r="J16" s="44">
        <f t="shared" si="6"/>
        <v>1</v>
      </c>
      <c r="K16" s="84">
        <f t="shared" si="4"/>
        <v>68</v>
      </c>
      <c r="L16"/>
      <c r="M16"/>
    </row>
    <row r="17" spans="1:13" ht="24.95" customHeight="1" thickBot="1" x14ac:dyDescent="0.3">
      <c r="A17" s="113"/>
      <c r="B17" s="22" t="s">
        <v>16</v>
      </c>
      <c r="C17" s="23">
        <f>C16/$K$16</f>
        <v>0</v>
      </c>
      <c r="D17" s="23">
        <f t="shared" ref="D17:I17" si="8">D16/$K$16</f>
        <v>0</v>
      </c>
      <c r="E17" s="23">
        <f t="shared" si="8"/>
        <v>0</v>
      </c>
      <c r="F17" s="23">
        <f t="shared" si="8"/>
        <v>0</v>
      </c>
      <c r="G17" s="23">
        <f t="shared" si="8"/>
        <v>0</v>
      </c>
      <c r="H17" s="23">
        <f t="shared" si="8"/>
        <v>0</v>
      </c>
      <c r="I17" s="46">
        <f t="shared" si="8"/>
        <v>1.4705882352941176E-2</v>
      </c>
      <c r="J17" s="44">
        <f t="shared" si="6"/>
        <v>1.4705882352941176E-2</v>
      </c>
      <c r="K17" s="47">
        <f t="shared" si="4"/>
        <v>0.99999999999999989</v>
      </c>
      <c r="L17"/>
      <c r="M17"/>
    </row>
    <row r="18" spans="1:13" ht="16.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/>
      <c r="M18"/>
    </row>
    <row r="19" spans="1:13" ht="16.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/>
    </row>
    <row r="20" spans="1:13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</sheetData>
  <mergeCells count="13">
    <mergeCell ref="A1:C1"/>
    <mergeCell ref="A14:A15"/>
    <mergeCell ref="A16:A17"/>
    <mergeCell ref="C2:I2"/>
    <mergeCell ref="C10:I10"/>
    <mergeCell ref="A4:A5"/>
    <mergeCell ref="A6:A7"/>
    <mergeCell ref="A8:A9"/>
    <mergeCell ref="A12:A13"/>
    <mergeCell ref="A2:A3"/>
    <mergeCell ref="B2:B3"/>
    <mergeCell ref="B10:B11"/>
    <mergeCell ref="A10:A11"/>
  </mergeCells>
  <phoneticPr fontId="1" type="noConversion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44"/>
  <sheetViews>
    <sheetView zoomScale="70" zoomScaleNormal="70" workbookViewId="0">
      <selection activeCell="U9" sqref="U9"/>
    </sheetView>
  </sheetViews>
  <sheetFormatPr defaultRowHeight="15.75" x14ac:dyDescent="0.25"/>
  <cols>
    <col min="1" max="2" width="10.625" style="1" customWidth="1"/>
    <col min="3" max="21" width="8.625" style="1" customWidth="1"/>
    <col min="22" max="16384" width="9" style="1"/>
  </cols>
  <sheetData>
    <row r="1" spans="1:22" ht="21.75" thickBot="1" x14ac:dyDescent="0.3">
      <c r="A1" s="111" t="s">
        <v>176</v>
      </c>
      <c r="B1" s="111"/>
      <c r="C1" s="111"/>
      <c r="D1" s="111"/>
    </row>
    <row r="2" spans="1:22" ht="20.100000000000001" customHeight="1" x14ac:dyDescent="0.25">
      <c r="A2" s="125" t="s">
        <v>0</v>
      </c>
      <c r="B2" s="127" t="s">
        <v>168</v>
      </c>
      <c r="C2" s="129" t="s">
        <v>19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</row>
    <row r="3" spans="1:22" ht="217.5" customHeight="1" x14ac:dyDescent="0.25">
      <c r="A3" s="126"/>
      <c r="B3" s="128"/>
      <c r="C3" s="64" t="s">
        <v>119</v>
      </c>
      <c r="D3" s="64" t="s">
        <v>120</v>
      </c>
      <c r="E3" s="64" t="s">
        <v>121</v>
      </c>
      <c r="F3" s="64" t="s">
        <v>122</v>
      </c>
      <c r="G3" s="64" t="s">
        <v>123</v>
      </c>
      <c r="H3" s="64" t="s">
        <v>124</v>
      </c>
      <c r="I3" s="64" t="s">
        <v>125</v>
      </c>
      <c r="J3" s="64" t="s">
        <v>126</v>
      </c>
      <c r="K3" s="64" t="s">
        <v>127</v>
      </c>
      <c r="L3" s="64" t="s">
        <v>128</v>
      </c>
      <c r="M3" s="64" t="s">
        <v>129</v>
      </c>
      <c r="N3" s="64" t="s">
        <v>130</v>
      </c>
      <c r="O3" s="64" t="s">
        <v>131</v>
      </c>
      <c r="P3" s="64" t="s">
        <v>132</v>
      </c>
      <c r="Q3" s="64" t="s">
        <v>133</v>
      </c>
      <c r="R3" s="96" t="s">
        <v>134</v>
      </c>
      <c r="S3" s="96" t="s">
        <v>135</v>
      </c>
      <c r="T3" s="96" t="s">
        <v>136</v>
      </c>
      <c r="U3" s="96" t="s">
        <v>137</v>
      </c>
      <c r="V3" s="65" t="s">
        <v>9</v>
      </c>
    </row>
    <row r="4" spans="1:22" ht="24.95" customHeight="1" x14ac:dyDescent="0.25">
      <c r="A4" s="123" t="s">
        <v>6</v>
      </c>
      <c r="B4" s="97" t="s">
        <v>15</v>
      </c>
      <c r="C4" s="97">
        <v>0</v>
      </c>
      <c r="D4" s="97">
        <v>0</v>
      </c>
      <c r="E4" s="97">
        <v>11</v>
      </c>
      <c r="F4" s="97">
        <v>0</v>
      </c>
      <c r="G4" s="97">
        <v>0</v>
      </c>
      <c r="H4" s="97">
        <v>3</v>
      </c>
      <c r="I4" s="97">
        <v>31</v>
      </c>
      <c r="J4" s="97">
        <v>8</v>
      </c>
      <c r="K4" s="97">
        <v>16</v>
      </c>
      <c r="L4" s="97">
        <v>19</v>
      </c>
      <c r="M4" s="97">
        <v>18</v>
      </c>
      <c r="N4" s="97">
        <v>1</v>
      </c>
      <c r="O4" s="97">
        <v>16</v>
      </c>
      <c r="P4" s="97">
        <v>1</v>
      </c>
      <c r="Q4" s="97">
        <v>4</v>
      </c>
      <c r="R4" s="98">
        <v>62</v>
      </c>
      <c r="S4" s="98">
        <v>151</v>
      </c>
      <c r="T4" s="98">
        <v>10</v>
      </c>
      <c r="U4" s="98">
        <v>20</v>
      </c>
      <c r="V4" s="99">
        <f>SUM(C4:U4)</f>
        <v>371</v>
      </c>
    </row>
    <row r="5" spans="1:22" ht="24.95" customHeight="1" x14ac:dyDescent="0.25">
      <c r="A5" s="123"/>
      <c r="B5" s="97" t="s">
        <v>16</v>
      </c>
      <c r="C5" s="18">
        <f t="shared" ref="C5:Q5" si="0">C4/$V$4</f>
        <v>0</v>
      </c>
      <c r="D5" s="18">
        <f t="shared" si="0"/>
        <v>0</v>
      </c>
      <c r="E5" s="18">
        <f t="shared" si="0"/>
        <v>2.9649595687331536E-2</v>
      </c>
      <c r="F5" s="18">
        <f t="shared" si="0"/>
        <v>0</v>
      </c>
      <c r="G5" s="18">
        <f t="shared" si="0"/>
        <v>0</v>
      </c>
      <c r="H5" s="18">
        <f t="shared" si="0"/>
        <v>8.0862533692722376E-3</v>
      </c>
      <c r="I5" s="18">
        <f t="shared" si="0"/>
        <v>8.3557951482479784E-2</v>
      </c>
      <c r="J5" s="18">
        <f t="shared" si="0"/>
        <v>2.15633423180593E-2</v>
      </c>
      <c r="K5" s="18">
        <f t="shared" si="0"/>
        <v>4.3126684636118601E-2</v>
      </c>
      <c r="L5" s="18">
        <f t="shared" si="0"/>
        <v>5.1212938005390833E-2</v>
      </c>
      <c r="M5" s="18">
        <f t="shared" si="0"/>
        <v>4.8517520215633422E-2</v>
      </c>
      <c r="N5" s="18">
        <f t="shared" si="0"/>
        <v>2.6954177897574125E-3</v>
      </c>
      <c r="O5" s="18">
        <f t="shared" si="0"/>
        <v>4.3126684636118601E-2</v>
      </c>
      <c r="P5" s="18">
        <f t="shared" si="0"/>
        <v>2.6954177897574125E-3</v>
      </c>
      <c r="Q5" s="18">
        <f t="shared" si="0"/>
        <v>1.078167115902965E-2</v>
      </c>
      <c r="R5" s="18">
        <f t="shared" ref="R5:T5" si="1">R4/$V$4</f>
        <v>0.16711590296495957</v>
      </c>
      <c r="S5" s="18">
        <f t="shared" si="1"/>
        <v>0.40700808625336926</v>
      </c>
      <c r="T5" s="18">
        <f t="shared" si="1"/>
        <v>2.6954177897574125E-2</v>
      </c>
      <c r="U5" s="26">
        <f>U4/$V$4</f>
        <v>5.3908355795148251E-2</v>
      </c>
      <c r="V5" s="19">
        <f t="shared" ref="V5:V9" si="2">SUM(C5:U5)</f>
        <v>1</v>
      </c>
    </row>
    <row r="6" spans="1:22" ht="24.95" customHeight="1" x14ac:dyDescent="0.25">
      <c r="A6" s="123" t="s">
        <v>7</v>
      </c>
      <c r="B6" s="97" t="s">
        <v>15</v>
      </c>
      <c r="C6" s="97">
        <v>2</v>
      </c>
      <c r="D6" s="97">
        <v>0</v>
      </c>
      <c r="E6" s="97">
        <v>4</v>
      </c>
      <c r="F6" s="97">
        <v>1</v>
      </c>
      <c r="G6" s="97">
        <v>0</v>
      </c>
      <c r="H6" s="97">
        <v>1</v>
      </c>
      <c r="I6" s="97">
        <v>8</v>
      </c>
      <c r="J6" s="97">
        <v>6</v>
      </c>
      <c r="K6" s="97">
        <v>25</v>
      </c>
      <c r="L6" s="97">
        <v>2</v>
      </c>
      <c r="M6" s="97">
        <v>9</v>
      </c>
      <c r="N6" s="97">
        <v>2</v>
      </c>
      <c r="O6" s="97">
        <v>7</v>
      </c>
      <c r="P6" s="97">
        <v>2</v>
      </c>
      <c r="Q6" s="98">
        <v>5</v>
      </c>
      <c r="R6" s="98">
        <v>20</v>
      </c>
      <c r="S6" s="98">
        <v>17</v>
      </c>
      <c r="T6" s="98">
        <v>7</v>
      </c>
      <c r="U6" s="98">
        <v>19</v>
      </c>
      <c r="V6" s="99">
        <f t="shared" si="2"/>
        <v>137</v>
      </c>
    </row>
    <row r="7" spans="1:22" ht="24.95" customHeight="1" x14ac:dyDescent="0.25">
      <c r="A7" s="123"/>
      <c r="B7" s="97" t="s">
        <v>16</v>
      </c>
      <c r="C7" s="18">
        <f>C6/$V$6</f>
        <v>1.4598540145985401E-2</v>
      </c>
      <c r="D7" s="18">
        <f t="shared" ref="D7:U7" si="3">D6/$V$6</f>
        <v>0</v>
      </c>
      <c r="E7" s="18">
        <f t="shared" si="3"/>
        <v>2.9197080291970802E-2</v>
      </c>
      <c r="F7" s="18">
        <f t="shared" si="3"/>
        <v>7.2992700729927005E-3</v>
      </c>
      <c r="G7" s="18">
        <f t="shared" si="3"/>
        <v>0</v>
      </c>
      <c r="H7" s="18">
        <f t="shared" si="3"/>
        <v>7.2992700729927005E-3</v>
      </c>
      <c r="I7" s="18">
        <f t="shared" si="3"/>
        <v>5.8394160583941604E-2</v>
      </c>
      <c r="J7" s="18">
        <f t="shared" si="3"/>
        <v>4.3795620437956206E-2</v>
      </c>
      <c r="K7" s="18">
        <f t="shared" si="3"/>
        <v>0.18248175182481752</v>
      </c>
      <c r="L7" s="18">
        <f t="shared" si="3"/>
        <v>1.4598540145985401E-2</v>
      </c>
      <c r="M7" s="18">
        <f t="shared" si="3"/>
        <v>6.569343065693431E-2</v>
      </c>
      <c r="N7" s="18">
        <f t="shared" si="3"/>
        <v>1.4598540145985401E-2</v>
      </c>
      <c r="O7" s="18">
        <f t="shared" si="3"/>
        <v>5.1094890510948905E-2</v>
      </c>
      <c r="P7" s="18">
        <f t="shared" si="3"/>
        <v>1.4598540145985401E-2</v>
      </c>
      <c r="Q7" s="18">
        <f t="shared" si="3"/>
        <v>3.6496350364963501E-2</v>
      </c>
      <c r="R7" s="18">
        <f t="shared" ref="R7:T7" si="4">R6/$V$6</f>
        <v>0.145985401459854</v>
      </c>
      <c r="S7" s="18">
        <f t="shared" si="4"/>
        <v>0.12408759124087591</v>
      </c>
      <c r="T7" s="18">
        <f t="shared" si="4"/>
        <v>5.1094890510948905E-2</v>
      </c>
      <c r="U7" s="26">
        <f t="shared" si="3"/>
        <v>0.13868613138686131</v>
      </c>
      <c r="V7" s="19">
        <f t="shared" si="2"/>
        <v>1</v>
      </c>
    </row>
    <row r="8" spans="1:22" ht="24.95" customHeight="1" x14ac:dyDescent="0.25">
      <c r="A8" s="123" t="s">
        <v>8</v>
      </c>
      <c r="B8" s="97" t="s">
        <v>15</v>
      </c>
      <c r="C8" s="97">
        <v>0</v>
      </c>
      <c r="D8" s="97">
        <v>0</v>
      </c>
      <c r="E8" s="97">
        <v>3</v>
      </c>
      <c r="F8" s="97">
        <v>0</v>
      </c>
      <c r="G8" s="97">
        <v>0</v>
      </c>
      <c r="H8" s="97">
        <v>0</v>
      </c>
      <c r="I8" s="97">
        <v>6</v>
      </c>
      <c r="J8" s="97">
        <v>1</v>
      </c>
      <c r="K8" s="97">
        <v>6</v>
      </c>
      <c r="L8" s="97">
        <v>0</v>
      </c>
      <c r="M8" s="97">
        <v>3</v>
      </c>
      <c r="N8" s="97">
        <v>0</v>
      </c>
      <c r="O8" s="97">
        <v>1</v>
      </c>
      <c r="P8" s="97">
        <v>2</v>
      </c>
      <c r="Q8" s="97">
        <v>6</v>
      </c>
      <c r="R8" s="97">
        <v>34</v>
      </c>
      <c r="S8" s="97">
        <v>1</v>
      </c>
      <c r="T8" s="97">
        <v>1</v>
      </c>
      <c r="U8" s="98">
        <v>4</v>
      </c>
      <c r="V8" s="99">
        <f t="shared" si="2"/>
        <v>68</v>
      </c>
    </row>
    <row r="9" spans="1:22" ht="24.95" customHeight="1" thickBot="1" x14ac:dyDescent="0.3">
      <c r="A9" s="124"/>
      <c r="B9" s="4" t="s">
        <v>16</v>
      </c>
      <c r="C9" s="27">
        <f>C8/$V$8</f>
        <v>0</v>
      </c>
      <c r="D9" s="23">
        <f t="shared" ref="D9:U9" si="5">D8/$V$8</f>
        <v>0</v>
      </c>
      <c r="E9" s="23">
        <f t="shared" si="5"/>
        <v>4.4117647058823532E-2</v>
      </c>
      <c r="F9" s="23">
        <f t="shared" si="5"/>
        <v>0</v>
      </c>
      <c r="G9" s="27">
        <f t="shared" si="5"/>
        <v>0</v>
      </c>
      <c r="H9" s="27">
        <f t="shared" si="5"/>
        <v>0</v>
      </c>
      <c r="I9" s="27">
        <f t="shared" si="5"/>
        <v>8.8235294117647065E-2</v>
      </c>
      <c r="J9" s="23">
        <f t="shared" si="5"/>
        <v>1.4705882352941176E-2</v>
      </c>
      <c r="K9" s="23">
        <f t="shared" si="5"/>
        <v>8.8235294117647065E-2</v>
      </c>
      <c r="L9" s="23">
        <f t="shared" si="5"/>
        <v>0</v>
      </c>
      <c r="M9" s="23">
        <f t="shared" si="5"/>
        <v>4.4117647058823532E-2</v>
      </c>
      <c r="N9" s="23">
        <f t="shared" si="5"/>
        <v>0</v>
      </c>
      <c r="O9" s="23">
        <f t="shared" si="5"/>
        <v>1.4705882352941176E-2</v>
      </c>
      <c r="P9" s="23">
        <f t="shared" si="5"/>
        <v>2.9411764705882353E-2</v>
      </c>
      <c r="Q9" s="27">
        <f t="shared" si="5"/>
        <v>8.8235294117647065E-2</v>
      </c>
      <c r="R9" s="27">
        <f t="shared" ref="R9:T9" si="6">R8/$V$8</f>
        <v>0.5</v>
      </c>
      <c r="S9" s="27">
        <f t="shared" si="6"/>
        <v>1.4705882352941176E-2</v>
      </c>
      <c r="T9" s="27">
        <f t="shared" si="6"/>
        <v>1.4705882352941176E-2</v>
      </c>
      <c r="U9" s="23">
        <f t="shared" si="5"/>
        <v>5.8823529411764705E-2</v>
      </c>
      <c r="V9" s="25">
        <f t="shared" si="2"/>
        <v>1</v>
      </c>
    </row>
    <row r="11" spans="1:22" ht="16.5" x14ac:dyDescent="0.25">
      <c r="H11"/>
      <c r="I11"/>
      <c r="J11"/>
      <c r="K11"/>
    </row>
    <row r="12" spans="1:22" ht="16.5" x14ac:dyDescent="0.25">
      <c r="E12"/>
      <c r="H12"/>
      <c r="I12"/>
      <c r="J12"/>
      <c r="K12"/>
    </row>
    <row r="13" spans="1:22" ht="16.5" x14ac:dyDescent="0.25">
      <c r="E13"/>
      <c r="H13"/>
      <c r="I13"/>
      <c r="J13"/>
      <c r="K13"/>
    </row>
    <row r="14" spans="1:22" ht="16.5" x14ac:dyDescent="0.25">
      <c r="E14"/>
      <c r="H14"/>
      <c r="I14"/>
      <c r="J14"/>
      <c r="K14"/>
    </row>
    <row r="15" spans="1:22" ht="16.5" x14ac:dyDescent="0.25">
      <c r="E15"/>
      <c r="H15"/>
      <c r="I15"/>
      <c r="J15"/>
      <c r="K15"/>
    </row>
    <row r="16" spans="1:22" ht="16.5" x14ac:dyDescent="0.25">
      <c r="E16"/>
      <c r="H16"/>
      <c r="I16"/>
      <c r="J16"/>
      <c r="K16"/>
    </row>
    <row r="17" spans="5:11" ht="16.5" x14ac:dyDescent="0.25">
      <c r="E17"/>
      <c r="H17"/>
      <c r="I17"/>
      <c r="J17"/>
      <c r="K17"/>
    </row>
    <row r="18" spans="5:11" ht="16.5" x14ac:dyDescent="0.25">
      <c r="E18"/>
      <c r="H18"/>
      <c r="I18"/>
      <c r="J18"/>
      <c r="K18"/>
    </row>
    <row r="19" spans="5:11" ht="16.5" x14ac:dyDescent="0.25">
      <c r="E19"/>
      <c r="H19"/>
      <c r="I19"/>
      <c r="J19"/>
      <c r="K19"/>
    </row>
    <row r="20" spans="5:11" ht="16.5" x14ac:dyDescent="0.25">
      <c r="E20"/>
      <c r="H20"/>
      <c r="I20"/>
      <c r="J20"/>
      <c r="K20"/>
    </row>
    <row r="21" spans="5:11" ht="16.5" x14ac:dyDescent="0.25">
      <c r="E21"/>
      <c r="H21"/>
      <c r="I21"/>
      <c r="J21"/>
      <c r="K21"/>
    </row>
    <row r="22" spans="5:11" ht="16.5" x14ac:dyDescent="0.25">
      <c r="E22"/>
      <c r="H22"/>
      <c r="I22"/>
      <c r="J22"/>
      <c r="K22"/>
    </row>
    <row r="23" spans="5:11" ht="16.5" x14ac:dyDescent="0.25">
      <c r="E23"/>
      <c r="H23"/>
      <c r="I23"/>
      <c r="J23"/>
      <c r="K23"/>
    </row>
    <row r="24" spans="5:11" ht="16.5" x14ac:dyDescent="0.25">
      <c r="E24"/>
      <c r="H24"/>
      <c r="I24"/>
      <c r="J24"/>
      <c r="K24"/>
    </row>
    <row r="25" spans="5:11" ht="16.5" x14ac:dyDescent="0.25">
      <c r="E25"/>
      <c r="H25"/>
      <c r="I25"/>
      <c r="J25"/>
      <c r="K25"/>
    </row>
    <row r="26" spans="5:11" ht="16.5" x14ac:dyDescent="0.25">
      <c r="E26"/>
      <c r="H26"/>
      <c r="I26"/>
      <c r="J26"/>
      <c r="K26"/>
    </row>
    <row r="27" spans="5:11" ht="16.5" x14ac:dyDescent="0.25">
      <c r="E27"/>
    </row>
    <row r="44" spans="9:9" x14ac:dyDescent="0.25">
      <c r="I44" s="1">
        <v>31</v>
      </c>
    </row>
  </sheetData>
  <mergeCells count="7">
    <mergeCell ref="A1:D1"/>
    <mergeCell ref="A4:A5"/>
    <mergeCell ref="A6:A7"/>
    <mergeCell ref="A8:A9"/>
    <mergeCell ref="A2:A3"/>
    <mergeCell ref="B2:B3"/>
    <mergeCell ref="C2:V2"/>
  </mergeCells>
  <phoneticPr fontId="1" type="noConversion"/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4"/>
  <sheetViews>
    <sheetView zoomScale="80" zoomScaleNormal="80" workbookViewId="0">
      <selection activeCell="E4" sqref="E4"/>
    </sheetView>
  </sheetViews>
  <sheetFormatPr defaultRowHeight="15.75" x14ac:dyDescent="0.25"/>
  <cols>
    <col min="1" max="2" width="10.625" style="1" customWidth="1"/>
    <col min="3" max="16384" width="9" style="1"/>
  </cols>
  <sheetData>
    <row r="1" spans="1:17" ht="21.75" thickBot="1" x14ac:dyDescent="0.3">
      <c r="A1" s="111" t="s">
        <v>103</v>
      </c>
      <c r="B1" s="111"/>
      <c r="C1" s="111"/>
      <c r="D1" s="111"/>
      <c r="E1" s="111"/>
    </row>
    <row r="2" spans="1:17" ht="20.100000000000001" customHeight="1" x14ac:dyDescent="0.25">
      <c r="A2" s="93" t="s">
        <v>0</v>
      </c>
      <c r="B2" s="94" t="s">
        <v>168</v>
      </c>
      <c r="C2" s="58" t="s">
        <v>29</v>
      </c>
      <c r="D2" s="56" t="s">
        <v>30</v>
      </c>
      <c r="E2" s="56" t="s">
        <v>31</v>
      </c>
      <c r="F2" s="56" t="s">
        <v>49</v>
      </c>
      <c r="G2" s="56" t="s">
        <v>32</v>
      </c>
      <c r="H2" s="56" t="s">
        <v>33</v>
      </c>
      <c r="I2" s="56" t="s">
        <v>34</v>
      </c>
      <c r="J2" s="56" t="s">
        <v>35</v>
      </c>
      <c r="K2" s="56" t="s">
        <v>36</v>
      </c>
      <c r="L2" s="56" t="s">
        <v>37</v>
      </c>
      <c r="M2" s="56" t="s">
        <v>38</v>
      </c>
      <c r="N2" s="57" t="s">
        <v>39</v>
      </c>
      <c r="P2"/>
    </row>
    <row r="3" spans="1:17" ht="24.95" customHeight="1" x14ac:dyDescent="0.25">
      <c r="A3" s="103" t="s">
        <v>12</v>
      </c>
      <c r="B3" s="20" t="s">
        <v>28</v>
      </c>
      <c r="C3" s="28">
        <v>5</v>
      </c>
      <c r="D3" s="5">
        <v>89</v>
      </c>
      <c r="E3" s="5">
        <v>212</v>
      </c>
      <c r="F3" s="5">
        <v>20</v>
      </c>
      <c r="G3" s="5">
        <v>6</v>
      </c>
      <c r="H3" s="5">
        <v>8</v>
      </c>
      <c r="I3" s="5">
        <v>1</v>
      </c>
      <c r="J3" s="5">
        <v>4</v>
      </c>
      <c r="K3" s="5">
        <v>2</v>
      </c>
      <c r="L3" s="5">
        <v>1</v>
      </c>
      <c r="M3" s="5">
        <v>2</v>
      </c>
      <c r="N3" s="20">
        <v>3</v>
      </c>
      <c r="O3" s="10"/>
      <c r="P3"/>
      <c r="Q3" s="10"/>
    </row>
    <row r="4" spans="1:17" ht="24.95" customHeight="1" x14ac:dyDescent="0.25">
      <c r="A4" s="108"/>
      <c r="B4" s="20" t="s">
        <v>16</v>
      </c>
      <c r="C4" s="29">
        <f>C3/$K$17</f>
        <v>1.3477088948787063E-2</v>
      </c>
      <c r="D4" s="29">
        <f t="shared" ref="D4:N4" si="0">D3/$K$17</f>
        <v>0.23989218328840969</v>
      </c>
      <c r="E4" s="29">
        <f t="shared" si="0"/>
        <v>0.5714285714285714</v>
      </c>
      <c r="F4" s="29">
        <f t="shared" si="0"/>
        <v>5.3908355795148251E-2</v>
      </c>
      <c r="G4" s="29">
        <f t="shared" si="0"/>
        <v>1.6172506738544475E-2</v>
      </c>
      <c r="H4" s="29">
        <f t="shared" si="0"/>
        <v>2.15633423180593E-2</v>
      </c>
      <c r="I4" s="29">
        <f t="shared" si="0"/>
        <v>2.6954177897574125E-3</v>
      </c>
      <c r="J4" s="29">
        <f t="shared" si="0"/>
        <v>1.078167115902965E-2</v>
      </c>
      <c r="K4" s="40">
        <f t="shared" si="0"/>
        <v>5.3908355795148251E-3</v>
      </c>
      <c r="L4" s="40">
        <f t="shared" si="0"/>
        <v>2.6954177897574125E-3</v>
      </c>
      <c r="M4" s="40">
        <f t="shared" si="0"/>
        <v>5.3908355795148251E-3</v>
      </c>
      <c r="N4" s="41">
        <f t="shared" si="0"/>
        <v>8.0862533692722376E-3</v>
      </c>
      <c r="O4" s="10"/>
      <c r="P4"/>
      <c r="Q4" s="10"/>
    </row>
    <row r="5" spans="1:17" ht="24.95" customHeight="1" x14ac:dyDescent="0.25">
      <c r="A5" s="103" t="s">
        <v>13</v>
      </c>
      <c r="B5" s="20" t="s">
        <v>28</v>
      </c>
      <c r="C5" s="28">
        <v>2</v>
      </c>
      <c r="D5" s="5">
        <v>14</v>
      </c>
      <c r="E5" s="5">
        <v>31</v>
      </c>
      <c r="F5" s="5">
        <v>11</v>
      </c>
      <c r="G5" s="5">
        <v>1</v>
      </c>
      <c r="H5" s="5">
        <v>1</v>
      </c>
      <c r="I5" s="5">
        <v>2</v>
      </c>
      <c r="J5" s="5">
        <v>7</v>
      </c>
      <c r="K5" s="5">
        <v>0</v>
      </c>
      <c r="L5" s="5">
        <v>1</v>
      </c>
      <c r="M5" s="5">
        <v>0</v>
      </c>
      <c r="N5" s="20">
        <v>0</v>
      </c>
      <c r="O5" s="10"/>
      <c r="P5"/>
      <c r="Q5" s="10"/>
    </row>
    <row r="6" spans="1:17" ht="24.95" customHeight="1" x14ac:dyDescent="0.25">
      <c r="A6" s="108"/>
      <c r="B6" s="20" t="s">
        <v>16</v>
      </c>
      <c r="C6" s="29">
        <f>C5/$K$19</f>
        <v>1.4598540145985401E-2</v>
      </c>
      <c r="D6" s="29">
        <f t="shared" ref="D6:N6" si="1">D5/$K$19</f>
        <v>0.10218978102189781</v>
      </c>
      <c r="E6" s="29">
        <f t="shared" si="1"/>
        <v>0.22627737226277372</v>
      </c>
      <c r="F6" s="29">
        <f t="shared" si="1"/>
        <v>8.0291970802919707E-2</v>
      </c>
      <c r="G6" s="40">
        <f t="shared" si="1"/>
        <v>7.2992700729927005E-3</v>
      </c>
      <c r="H6" s="40">
        <f t="shared" si="1"/>
        <v>7.2992700729927005E-3</v>
      </c>
      <c r="I6" s="29">
        <f t="shared" si="1"/>
        <v>1.4598540145985401E-2</v>
      </c>
      <c r="J6" s="29">
        <f t="shared" si="1"/>
        <v>5.1094890510948905E-2</v>
      </c>
      <c r="K6" s="29">
        <f t="shared" si="1"/>
        <v>0</v>
      </c>
      <c r="L6" s="29">
        <f t="shared" si="1"/>
        <v>7.2992700729927005E-3</v>
      </c>
      <c r="M6" s="29">
        <f t="shared" si="1"/>
        <v>0</v>
      </c>
      <c r="N6" s="30">
        <f t="shared" si="1"/>
        <v>0</v>
      </c>
      <c r="O6" s="10"/>
      <c r="P6"/>
      <c r="Q6" s="10"/>
    </row>
    <row r="7" spans="1:17" ht="24.95" customHeight="1" x14ac:dyDescent="0.25">
      <c r="A7" s="103" t="s">
        <v>14</v>
      </c>
      <c r="B7" s="20" t="s">
        <v>28</v>
      </c>
      <c r="C7" s="28">
        <v>0</v>
      </c>
      <c r="D7" s="5">
        <v>3</v>
      </c>
      <c r="E7" s="5">
        <v>9</v>
      </c>
      <c r="F7" s="5">
        <v>1</v>
      </c>
      <c r="G7" s="5">
        <v>0</v>
      </c>
      <c r="H7" s="5">
        <v>1</v>
      </c>
      <c r="I7" s="5">
        <v>1</v>
      </c>
      <c r="J7" s="5">
        <v>5</v>
      </c>
      <c r="K7" s="5">
        <v>1</v>
      </c>
      <c r="L7" s="5">
        <v>2</v>
      </c>
      <c r="M7" s="5">
        <v>6</v>
      </c>
      <c r="N7" s="20">
        <v>0</v>
      </c>
      <c r="O7" s="10"/>
      <c r="P7"/>
      <c r="Q7" s="10"/>
    </row>
    <row r="8" spans="1:17" ht="24.95" customHeight="1" thickBot="1" x14ac:dyDescent="0.3">
      <c r="A8" s="109"/>
      <c r="B8" s="33" t="s">
        <v>16</v>
      </c>
      <c r="C8" s="42">
        <f>C7/$K$21</f>
        <v>0</v>
      </c>
      <c r="D8" s="35">
        <f t="shared" ref="D8:N8" si="2">D7/$K$21</f>
        <v>4.4117647058823532E-2</v>
      </c>
      <c r="E8" s="35">
        <f t="shared" si="2"/>
        <v>0.13235294117647059</v>
      </c>
      <c r="F8" s="35">
        <f t="shared" si="2"/>
        <v>1.4705882352941176E-2</v>
      </c>
      <c r="G8" s="42">
        <f t="shared" si="2"/>
        <v>0</v>
      </c>
      <c r="H8" s="42">
        <f t="shared" si="2"/>
        <v>1.4705882352941176E-2</v>
      </c>
      <c r="I8" s="42">
        <f t="shared" si="2"/>
        <v>1.4705882352941176E-2</v>
      </c>
      <c r="J8" s="35">
        <f t="shared" si="2"/>
        <v>7.3529411764705885E-2</v>
      </c>
      <c r="K8" s="35">
        <f t="shared" si="2"/>
        <v>1.4705882352941176E-2</v>
      </c>
      <c r="L8" s="35">
        <f t="shared" si="2"/>
        <v>2.9411764705882353E-2</v>
      </c>
      <c r="M8" s="35">
        <f t="shared" si="2"/>
        <v>8.8235294117647065E-2</v>
      </c>
      <c r="N8" s="43">
        <f t="shared" si="2"/>
        <v>0</v>
      </c>
      <c r="O8" s="10"/>
      <c r="P8"/>
      <c r="Q8" s="10"/>
    </row>
    <row r="9" spans="1:17" ht="20.100000000000001" customHeight="1" x14ac:dyDescent="0.25">
      <c r="A9" s="93" t="s">
        <v>0</v>
      </c>
      <c r="B9" s="94" t="s">
        <v>168</v>
      </c>
      <c r="C9" s="58" t="s">
        <v>40</v>
      </c>
      <c r="D9" s="56" t="s">
        <v>41</v>
      </c>
      <c r="E9" s="56" t="s">
        <v>42</v>
      </c>
      <c r="F9" s="56" t="s">
        <v>43</v>
      </c>
      <c r="G9" s="56" t="s">
        <v>44</v>
      </c>
      <c r="H9" s="56" t="s">
        <v>45</v>
      </c>
      <c r="I9" s="56" t="s">
        <v>46</v>
      </c>
      <c r="J9" s="56" t="s">
        <v>50</v>
      </c>
      <c r="K9" s="56" t="s">
        <v>47</v>
      </c>
      <c r="L9" s="57" t="s">
        <v>48</v>
      </c>
      <c r="M9" s="3"/>
      <c r="N9" s="3"/>
      <c r="O9" s="3"/>
      <c r="P9"/>
    </row>
    <row r="10" spans="1:17" ht="24.95" customHeight="1" x14ac:dyDescent="0.25">
      <c r="A10" s="103" t="s">
        <v>12</v>
      </c>
      <c r="B10" s="20" t="s">
        <v>28</v>
      </c>
      <c r="C10" s="28">
        <v>1</v>
      </c>
      <c r="D10" s="5">
        <v>4</v>
      </c>
      <c r="E10" s="5">
        <v>5</v>
      </c>
      <c r="F10" s="5">
        <v>2</v>
      </c>
      <c r="G10" s="5">
        <v>1</v>
      </c>
      <c r="H10" s="5">
        <v>1</v>
      </c>
      <c r="I10" s="5">
        <v>2</v>
      </c>
      <c r="J10" s="5">
        <v>0</v>
      </c>
      <c r="K10" s="5">
        <v>1</v>
      </c>
      <c r="L10" s="20">
        <v>0</v>
      </c>
      <c r="M10" s="39"/>
      <c r="N10" s="39"/>
      <c r="O10" s="3"/>
      <c r="P10"/>
    </row>
    <row r="11" spans="1:17" ht="24.95" customHeight="1" x14ac:dyDescent="0.25">
      <c r="A11" s="108"/>
      <c r="B11" s="20" t="s">
        <v>16</v>
      </c>
      <c r="C11" s="40">
        <f>C10/$K$17</f>
        <v>2.6954177897574125E-3</v>
      </c>
      <c r="D11" s="40">
        <f t="shared" ref="D11:L11" si="3">D10/$K$17</f>
        <v>1.078167115902965E-2</v>
      </c>
      <c r="E11" s="40">
        <f t="shared" si="3"/>
        <v>1.3477088948787063E-2</v>
      </c>
      <c r="F11" s="40">
        <f t="shared" si="3"/>
        <v>5.3908355795148251E-3</v>
      </c>
      <c r="G11" s="40">
        <f t="shared" si="3"/>
        <v>2.6954177897574125E-3</v>
      </c>
      <c r="H11" s="40">
        <f t="shared" si="3"/>
        <v>2.6954177897574125E-3</v>
      </c>
      <c r="I11" s="40">
        <f t="shared" si="3"/>
        <v>5.3908355795148251E-3</v>
      </c>
      <c r="J11" s="40">
        <f t="shared" si="3"/>
        <v>0</v>
      </c>
      <c r="K11" s="40">
        <f t="shared" si="3"/>
        <v>2.6954177897574125E-3</v>
      </c>
      <c r="L11" s="41">
        <f t="shared" si="3"/>
        <v>0</v>
      </c>
      <c r="M11" s="39"/>
      <c r="N11" s="39"/>
      <c r="O11" s="3"/>
      <c r="P11"/>
    </row>
    <row r="12" spans="1:17" ht="24.95" customHeight="1" x14ac:dyDescent="0.25">
      <c r="A12" s="103" t="s">
        <v>13</v>
      </c>
      <c r="B12" s="20" t="s">
        <v>28</v>
      </c>
      <c r="C12" s="28">
        <v>4</v>
      </c>
      <c r="D12" s="5">
        <v>41</v>
      </c>
      <c r="E12" s="5">
        <v>13</v>
      </c>
      <c r="F12" s="5">
        <v>3</v>
      </c>
      <c r="G12" s="5">
        <v>1</v>
      </c>
      <c r="H12" s="5">
        <v>0</v>
      </c>
      <c r="I12" s="5">
        <v>1</v>
      </c>
      <c r="J12" s="5">
        <v>1</v>
      </c>
      <c r="K12" s="5">
        <v>0</v>
      </c>
      <c r="L12" s="20">
        <v>0</v>
      </c>
      <c r="M12" s="39"/>
      <c r="N12" s="39"/>
      <c r="O12" s="3"/>
      <c r="P12"/>
    </row>
    <row r="13" spans="1:17" ht="24.95" customHeight="1" x14ac:dyDescent="0.25">
      <c r="A13" s="108"/>
      <c r="B13" s="20" t="s">
        <v>16</v>
      </c>
      <c r="C13" s="29">
        <f>C12/$K$19</f>
        <v>2.9197080291970802E-2</v>
      </c>
      <c r="D13" s="29">
        <f t="shared" ref="D13:L13" si="4">D12/$K$19</f>
        <v>0.29927007299270075</v>
      </c>
      <c r="E13" s="29">
        <f t="shared" si="4"/>
        <v>9.4890510948905105E-2</v>
      </c>
      <c r="F13" s="29">
        <f t="shared" si="4"/>
        <v>2.1897810218978103E-2</v>
      </c>
      <c r="G13" s="29">
        <f t="shared" si="4"/>
        <v>7.2992700729927005E-3</v>
      </c>
      <c r="H13" s="40">
        <f t="shared" si="4"/>
        <v>0</v>
      </c>
      <c r="I13" s="40">
        <f t="shared" si="4"/>
        <v>7.2992700729927005E-3</v>
      </c>
      <c r="J13" s="40">
        <f t="shared" si="4"/>
        <v>7.2992700729927005E-3</v>
      </c>
      <c r="K13" s="40">
        <f t="shared" si="4"/>
        <v>0</v>
      </c>
      <c r="L13" s="41">
        <f t="shared" si="4"/>
        <v>0</v>
      </c>
      <c r="M13" s="39"/>
      <c r="N13" s="39"/>
      <c r="O13" s="3"/>
      <c r="P13"/>
    </row>
    <row r="14" spans="1:17" ht="24.95" customHeight="1" x14ac:dyDescent="0.25">
      <c r="A14" s="103" t="s">
        <v>14</v>
      </c>
      <c r="B14" s="20" t="s">
        <v>28</v>
      </c>
      <c r="C14" s="28">
        <v>0</v>
      </c>
      <c r="D14" s="5">
        <v>25</v>
      </c>
      <c r="E14" s="5">
        <v>10</v>
      </c>
      <c r="F14" s="5">
        <v>2</v>
      </c>
      <c r="G14" s="5">
        <v>2</v>
      </c>
      <c r="H14" s="5">
        <v>0</v>
      </c>
      <c r="I14" s="5">
        <v>0</v>
      </c>
      <c r="J14" s="5">
        <v>0</v>
      </c>
      <c r="K14" s="5">
        <v>0</v>
      </c>
      <c r="L14" s="20">
        <v>0</v>
      </c>
      <c r="M14" s="39"/>
      <c r="N14" s="39"/>
      <c r="O14" s="3"/>
      <c r="P14"/>
    </row>
    <row r="15" spans="1:17" ht="24.95" customHeight="1" thickBot="1" x14ac:dyDescent="0.3">
      <c r="A15" s="109"/>
      <c r="B15" s="33" t="s">
        <v>16</v>
      </c>
      <c r="C15" s="35">
        <f>C14/$K$21</f>
        <v>0</v>
      </c>
      <c r="D15" s="35">
        <f t="shared" ref="D15:L15" si="5">D14/$K$21</f>
        <v>0.36764705882352944</v>
      </c>
      <c r="E15" s="35">
        <f t="shared" si="5"/>
        <v>0.14705882352941177</v>
      </c>
      <c r="F15" s="35">
        <f t="shared" si="5"/>
        <v>2.9411764705882353E-2</v>
      </c>
      <c r="G15" s="42">
        <f t="shared" si="5"/>
        <v>2.9411764705882353E-2</v>
      </c>
      <c r="H15" s="42">
        <f t="shared" si="5"/>
        <v>0</v>
      </c>
      <c r="I15" s="42">
        <f t="shared" si="5"/>
        <v>0</v>
      </c>
      <c r="J15" s="42">
        <f t="shared" si="5"/>
        <v>0</v>
      </c>
      <c r="K15" s="42">
        <f t="shared" si="5"/>
        <v>0</v>
      </c>
      <c r="L15" s="43">
        <f t="shared" si="5"/>
        <v>0</v>
      </c>
      <c r="M15" s="39"/>
      <c r="N15" s="39"/>
      <c r="O15" s="3"/>
      <c r="P15"/>
    </row>
    <row r="16" spans="1:17" ht="78.75" x14ac:dyDescent="0.25">
      <c r="A16" s="92" t="s">
        <v>0</v>
      </c>
      <c r="B16" s="95" t="s">
        <v>168</v>
      </c>
      <c r="C16" s="66" t="s">
        <v>51</v>
      </c>
      <c r="D16" s="67" t="s">
        <v>52</v>
      </c>
      <c r="E16" s="68" t="s">
        <v>53</v>
      </c>
      <c r="F16" s="68" t="s">
        <v>54</v>
      </c>
      <c r="G16" s="68" t="s">
        <v>55</v>
      </c>
      <c r="H16" s="68" t="s">
        <v>56</v>
      </c>
      <c r="I16" s="68" t="s">
        <v>57</v>
      </c>
      <c r="J16" s="68" t="s">
        <v>58</v>
      </c>
      <c r="K16" s="69" t="s">
        <v>94</v>
      </c>
      <c r="L16" s="3"/>
      <c r="M16" s="3"/>
      <c r="N16" s="3"/>
      <c r="O16" s="3"/>
      <c r="P16"/>
    </row>
    <row r="17" spans="1:16" ht="24.95" customHeight="1" x14ac:dyDescent="0.25">
      <c r="A17" s="103" t="s">
        <v>12</v>
      </c>
      <c r="B17" s="20" t="s">
        <v>28</v>
      </c>
      <c r="C17" s="28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20">
        <f>SUM(C3:N3)+SUM(C10:L10)+SUM(C17:J17)</f>
        <v>371</v>
      </c>
      <c r="L17" s="39"/>
      <c r="M17" s="39"/>
      <c r="N17" s="39"/>
      <c r="O17" s="3"/>
      <c r="P17"/>
    </row>
    <row r="18" spans="1:16" ht="24.95" customHeight="1" x14ac:dyDescent="0.25">
      <c r="A18" s="108"/>
      <c r="B18" s="20" t="s">
        <v>16</v>
      </c>
      <c r="C18" s="40">
        <f>C17/$K$17</f>
        <v>2.6954177897574125E-3</v>
      </c>
      <c r="D18" s="40">
        <f t="shared" ref="D18:J18" si="6">D17/$K$17</f>
        <v>0</v>
      </c>
      <c r="E18" s="40">
        <f t="shared" si="6"/>
        <v>0</v>
      </c>
      <c r="F18" s="40">
        <f t="shared" si="6"/>
        <v>0</v>
      </c>
      <c r="G18" s="40">
        <f t="shared" si="6"/>
        <v>0</v>
      </c>
      <c r="H18" s="40">
        <f t="shared" si="6"/>
        <v>0</v>
      </c>
      <c r="I18" s="40">
        <f t="shared" si="6"/>
        <v>0</v>
      </c>
      <c r="J18" s="40">
        <f t="shared" si="6"/>
        <v>0</v>
      </c>
      <c r="K18" s="19">
        <f>SUM(C4:N4)+SUM(C11:L11)+SUM(C18:J18)</f>
        <v>1</v>
      </c>
      <c r="L18" s="39"/>
      <c r="M18" s="39"/>
      <c r="N18" s="39"/>
      <c r="O18" s="3"/>
      <c r="P18"/>
    </row>
    <row r="19" spans="1:16" ht="24.95" customHeight="1" x14ac:dyDescent="0.25">
      <c r="A19" s="103" t="s">
        <v>13</v>
      </c>
      <c r="B19" s="20" t="s">
        <v>28</v>
      </c>
      <c r="C19" s="28">
        <v>0</v>
      </c>
      <c r="D19" s="5">
        <v>3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20">
        <f t="shared" ref="K19:K22" si="7">SUM(C5:N5)+SUM(C12:L12)+SUM(C19:J19)</f>
        <v>137</v>
      </c>
      <c r="L19" s="39"/>
      <c r="M19" s="39"/>
      <c r="N19" s="39"/>
      <c r="O19" s="3"/>
      <c r="P19"/>
    </row>
    <row r="20" spans="1:16" ht="24.95" customHeight="1" x14ac:dyDescent="0.25">
      <c r="A20" s="108"/>
      <c r="B20" s="20" t="s">
        <v>16</v>
      </c>
      <c r="C20" s="40">
        <f>C19/$K$19</f>
        <v>0</v>
      </c>
      <c r="D20" s="29">
        <f t="shared" ref="D20:J20" si="8">D19/$K$19</f>
        <v>2.1897810218978103E-2</v>
      </c>
      <c r="E20" s="40">
        <f t="shared" si="8"/>
        <v>0</v>
      </c>
      <c r="F20" s="40">
        <f t="shared" si="8"/>
        <v>0</v>
      </c>
      <c r="G20" s="40">
        <f t="shared" si="8"/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19">
        <f t="shared" si="7"/>
        <v>1</v>
      </c>
      <c r="L20" s="39"/>
      <c r="M20" s="39"/>
      <c r="N20" s="39"/>
      <c r="O20" s="3"/>
      <c r="P20"/>
    </row>
    <row r="21" spans="1:16" ht="24.95" customHeight="1" x14ac:dyDescent="0.25">
      <c r="A21" s="103" t="s">
        <v>14</v>
      </c>
      <c r="B21" s="20" t="s">
        <v>28</v>
      </c>
      <c r="C21" s="28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20">
        <f t="shared" si="7"/>
        <v>68</v>
      </c>
      <c r="L21" s="39"/>
      <c r="M21" s="39"/>
      <c r="N21" s="39"/>
      <c r="O21" s="3"/>
      <c r="P21"/>
    </row>
    <row r="22" spans="1:16" ht="24.95" customHeight="1" thickBot="1" x14ac:dyDescent="0.3">
      <c r="A22" s="109"/>
      <c r="B22" s="33" t="s">
        <v>16</v>
      </c>
      <c r="C22" s="42">
        <f>C21/$K$21</f>
        <v>0</v>
      </c>
      <c r="D22" s="42">
        <f t="shared" ref="D22:J22" si="9">D21/$K$21</f>
        <v>0</v>
      </c>
      <c r="E22" s="42">
        <f t="shared" si="9"/>
        <v>0</v>
      </c>
      <c r="F22" s="42">
        <f t="shared" si="9"/>
        <v>0</v>
      </c>
      <c r="G22" s="42">
        <f t="shared" si="9"/>
        <v>0</v>
      </c>
      <c r="H22" s="42">
        <f t="shared" si="9"/>
        <v>0</v>
      </c>
      <c r="I22" s="42">
        <f t="shared" si="9"/>
        <v>0</v>
      </c>
      <c r="J22" s="42">
        <f t="shared" si="9"/>
        <v>0</v>
      </c>
      <c r="K22" s="25">
        <f t="shared" si="7"/>
        <v>1</v>
      </c>
      <c r="L22" s="39"/>
      <c r="M22" s="39"/>
      <c r="N22" s="39"/>
      <c r="O22" s="3"/>
      <c r="P22"/>
    </row>
    <row r="23" spans="1:16" ht="16.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39"/>
      <c r="M23" s="39"/>
      <c r="N23" s="39"/>
      <c r="O23" s="3"/>
      <c r="P23"/>
    </row>
    <row r="24" spans="1:16" ht="16.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/>
    </row>
  </sheetData>
  <mergeCells count="10">
    <mergeCell ref="A1:E1"/>
    <mergeCell ref="A17:A18"/>
    <mergeCell ref="A19:A20"/>
    <mergeCell ref="A21:A22"/>
    <mergeCell ref="A3:A4"/>
    <mergeCell ref="A5:A6"/>
    <mergeCell ref="A7:A8"/>
    <mergeCell ref="A10:A11"/>
    <mergeCell ref="A12:A13"/>
    <mergeCell ref="A14:A15"/>
  </mergeCells>
  <phoneticPr fontId="1" type="noConversion"/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6"/>
  <sheetViews>
    <sheetView view="pageBreakPreview" zoomScale="60" zoomScaleNormal="80" workbookViewId="0">
      <selection activeCell="I3" sqref="I3"/>
    </sheetView>
  </sheetViews>
  <sheetFormatPr defaultRowHeight="15.75" x14ac:dyDescent="0.25"/>
  <cols>
    <col min="1" max="2" width="10.625" style="1" customWidth="1"/>
    <col min="3" max="15" width="9" style="1"/>
    <col min="16" max="16" width="29.125" style="1" customWidth="1"/>
    <col min="17" max="16384" width="9" style="1"/>
  </cols>
  <sheetData>
    <row r="1" spans="1:19" ht="21.75" thickBot="1" x14ac:dyDescent="0.3">
      <c r="A1" s="111" t="s">
        <v>104</v>
      </c>
      <c r="B1" s="111"/>
      <c r="C1" s="111"/>
      <c r="D1" s="111"/>
      <c r="E1" s="111"/>
    </row>
    <row r="2" spans="1:19" ht="63" x14ac:dyDescent="0.25">
      <c r="A2" s="54" t="s">
        <v>0</v>
      </c>
      <c r="B2" s="57" t="s">
        <v>168</v>
      </c>
      <c r="C2" s="70" t="s">
        <v>106</v>
      </c>
      <c r="D2" s="55" t="s">
        <v>107</v>
      </c>
      <c r="E2" s="55" t="s">
        <v>108</v>
      </c>
      <c r="F2" s="55" t="s">
        <v>59</v>
      </c>
      <c r="G2" s="55" t="s">
        <v>60</v>
      </c>
      <c r="H2" s="55" t="s">
        <v>61</v>
      </c>
      <c r="I2" s="55" t="s">
        <v>62</v>
      </c>
      <c r="J2" s="55" t="s">
        <v>109</v>
      </c>
      <c r="K2" s="55" t="s">
        <v>110</v>
      </c>
      <c r="L2" s="71" t="s">
        <v>111</v>
      </c>
      <c r="P2"/>
      <c r="Q2"/>
      <c r="R2"/>
      <c r="S2"/>
    </row>
    <row r="3" spans="1:19" ht="24.95" customHeight="1" x14ac:dyDescent="0.25">
      <c r="A3" s="112" t="s">
        <v>12</v>
      </c>
      <c r="B3" s="20" t="s">
        <v>15</v>
      </c>
      <c r="C3" s="28">
        <v>3</v>
      </c>
      <c r="D3" s="5">
        <v>13</v>
      </c>
      <c r="E3" s="5">
        <v>49</v>
      </c>
      <c r="F3" s="5">
        <v>32</v>
      </c>
      <c r="G3" s="5">
        <v>68</v>
      </c>
      <c r="H3" s="5">
        <v>48</v>
      </c>
      <c r="I3" s="5">
        <v>28</v>
      </c>
      <c r="J3" s="5">
        <v>40</v>
      </c>
      <c r="K3" s="5">
        <v>33</v>
      </c>
      <c r="L3" s="20">
        <v>10</v>
      </c>
      <c r="P3"/>
      <c r="Q3"/>
      <c r="R3"/>
      <c r="S3"/>
    </row>
    <row r="4" spans="1:19" ht="24.95" customHeight="1" x14ac:dyDescent="0.25">
      <c r="A4" s="112"/>
      <c r="B4" s="20" t="s">
        <v>16</v>
      </c>
      <c r="C4" s="29">
        <f t="shared" ref="C4:L4" si="0">C3/$M$10</f>
        <v>8.0862533692722376E-3</v>
      </c>
      <c r="D4" s="29">
        <f t="shared" si="0"/>
        <v>3.5040431266846361E-2</v>
      </c>
      <c r="E4" s="29">
        <f t="shared" si="0"/>
        <v>0.13207547169811321</v>
      </c>
      <c r="F4" s="29">
        <f t="shared" si="0"/>
        <v>8.6253369272237201E-2</v>
      </c>
      <c r="G4" s="29">
        <f t="shared" si="0"/>
        <v>0.18328840970350405</v>
      </c>
      <c r="H4" s="29">
        <f t="shared" si="0"/>
        <v>0.1293800539083558</v>
      </c>
      <c r="I4" s="29">
        <f t="shared" si="0"/>
        <v>7.5471698113207544E-2</v>
      </c>
      <c r="J4" s="29">
        <f t="shared" si="0"/>
        <v>0.1078167115902965</v>
      </c>
      <c r="K4" s="29">
        <f t="shared" si="0"/>
        <v>8.8948787061994605E-2</v>
      </c>
      <c r="L4" s="30">
        <f t="shared" si="0"/>
        <v>2.6954177897574125E-2</v>
      </c>
      <c r="P4"/>
      <c r="Q4"/>
      <c r="R4"/>
      <c r="S4"/>
    </row>
    <row r="5" spans="1:19" ht="24.95" customHeight="1" x14ac:dyDescent="0.25">
      <c r="A5" s="112" t="s">
        <v>13</v>
      </c>
      <c r="B5" s="20" t="s">
        <v>15</v>
      </c>
      <c r="C5" s="28">
        <v>3</v>
      </c>
      <c r="D5" s="5">
        <v>1</v>
      </c>
      <c r="E5" s="5">
        <v>17</v>
      </c>
      <c r="F5" s="5">
        <v>25</v>
      </c>
      <c r="G5" s="5">
        <v>35</v>
      </c>
      <c r="H5" s="5">
        <v>16</v>
      </c>
      <c r="I5" s="5">
        <v>8</v>
      </c>
      <c r="J5" s="5">
        <v>8</v>
      </c>
      <c r="K5" s="5">
        <v>11</v>
      </c>
      <c r="L5" s="20">
        <v>1</v>
      </c>
      <c r="P5"/>
      <c r="Q5"/>
      <c r="R5"/>
      <c r="S5"/>
    </row>
    <row r="6" spans="1:19" ht="24.95" customHeight="1" x14ac:dyDescent="0.25">
      <c r="A6" s="112"/>
      <c r="B6" s="20" t="s">
        <v>16</v>
      </c>
      <c r="C6" s="31">
        <f t="shared" ref="C6:L6" si="1">C5/$M$12</f>
        <v>2.1897810218978103E-2</v>
      </c>
      <c r="D6" s="31">
        <f t="shared" si="1"/>
        <v>7.2992700729927005E-3</v>
      </c>
      <c r="E6" s="29">
        <f t="shared" si="1"/>
        <v>0.12408759124087591</v>
      </c>
      <c r="F6" s="29">
        <f t="shared" si="1"/>
        <v>0.18248175182481752</v>
      </c>
      <c r="G6" s="29">
        <f t="shared" si="1"/>
        <v>0.25547445255474455</v>
      </c>
      <c r="H6" s="29">
        <f t="shared" si="1"/>
        <v>0.11678832116788321</v>
      </c>
      <c r="I6" s="29">
        <f t="shared" si="1"/>
        <v>5.8394160583941604E-2</v>
      </c>
      <c r="J6" s="29">
        <f t="shared" si="1"/>
        <v>5.8394160583941604E-2</v>
      </c>
      <c r="K6" s="29">
        <f t="shared" si="1"/>
        <v>8.0291970802919707E-2</v>
      </c>
      <c r="L6" s="32">
        <f t="shared" si="1"/>
        <v>7.2992700729927005E-3</v>
      </c>
      <c r="P6"/>
      <c r="Q6"/>
      <c r="R6"/>
      <c r="S6"/>
    </row>
    <row r="7" spans="1:19" ht="24.95" customHeight="1" x14ac:dyDescent="0.25">
      <c r="A7" s="112" t="s">
        <v>14</v>
      </c>
      <c r="B7" s="20" t="s">
        <v>15</v>
      </c>
      <c r="C7" s="28">
        <v>1</v>
      </c>
      <c r="D7" s="5">
        <v>0</v>
      </c>
      <c r="E7" s="5">
        <v>5</v>
      </c>
      <c r="F7" s="5">
        <v>4</v>
      </c>
      <c r="G7" s="5">
        <v>6</v>
      </c>
      <c r="H7" s="5">
        <v>5</v>
      </c>
      <c r="I7" s="5">
        <v>3</v>
      </c>
      <c r="J7" s="5">
        <v>5</v>
      </c>
      <c r="K7" s="5">
        <v>1</v>
      </c>
      <c r="L7" s="20">
        <v>1</v>
      </c>
      <c r="P7"/>
      <c r="Q7"/>
      <c r="R7"/>
      <c r="S7"/>
    </row>
    <row r="8" spans="1:19" ht="24.95" customHeight="1" thickBot="1" x14ac:dyDescent="0.3">
      <c r="A8" s="113"/>
      <c r="B8" s="33" t="s">
        <v>16</v>
      </c>
      <c r="C8" s="34">
        <f t="shared" ref="C8:L8" si="2">C7/$M$14</f>
        <v>1.4705882352941176E-2</v>
      </c>
      <c r="D8" s="35">
        <f t="shared" si="2"/>
        <v>0</v>
      </c>
      <c r="E8" s="35">
        <f t="shared" si="2"/>
        <v>7.3529411764705885E-2</v>
      </c>
      <c r="F8" s="34">
        <f t="shared" si="2"/>
        <v>5.8823529411764705E-2</v>
      </c>
      <c r="G8" s="35">
        <f t="shared" si="2"/>
        <v>8.8235294117647065E-2</v>
      </c>
      <c r="H8" s="35">
        <f t="shared" si="2"/>
        <v>7.3529411764705885E-2</v>
      </c>
      <c r="I8" s="35">
        <f t="shared" si="2"/>
        <v>4.4117647058823532E-2</v>
      </c>
      <c r="J8" s="35">
        <f t="shared" si="2"/>
        <v>7.3529411764705885E-2</v>
      </c>
      <c r="K8" s="35">
        <f t="shared" si="2"/>
        <v>1.4705882352941176E-2</v>
      </c>
      <c r="L8" s="36">
        <f t="shared" si="2"/>
        <v>1.4705882352941176E-2</v>
      </c>
      <c r="P8"/>
      <c r="Q8"/>
      <c r="R8"/>
      <c r="S8"/>
    </row>
    <row r="9" spans="1:19" ht="63" x14ac:dyDescent="0.25">
      <c r="A9" s="72" t="s">
        <v>0</v>
      </c>
      <c r="B9" s="69" t="s">
        <v>168</v>
      </c>
      <c r="C9" s="66" t="s">
        <v>112</v>
      </c>
      <c r="D9" s="67" t="s">
        <v>113</v>
      </c>
      <c r="E9" s="67" t="s">
        <v>114</v>
      </c>
      <c r="F9" s="67" t="s">
        <v>115</v>
      </c>
      <c r="G9" s="67" t="s">
        <v>116</v>
      </c>
      <c r="H9" s="67" t="s">
        <v>117</v>
      </c>
      <c r="I9" s="67" t="s">
        <v>118</v>
      </c>
      <c r="J9" s="67" t="s">
        <v>177</v>
      </c>
      <c r="K9" s="67" t="s">
        <v>165</v>
      </c>
      <c r="L9" s="67" t="s">
        <v>97</v>
      </c>
      <c r="M9" s="69" t="s">
        <v>98</v>
      </c>
      <c r="P9"/>
      <c r="Q9"/>
      <c r="R9"/>
      <c r="S9"/>
    </row>
    <row r="10" spans="1:19" ht="24.95" customHeight="1" x14ac:dyDescent="0.25">
      <c r="A10" s="112" t="s">
        <v>12</v>
      </c>
      <c r="B10" s="20" t="s">
        <v>15</v>
      </c>
      <c r="C10" s="28">
        <v>12</v>
      </c>
      <c r="D10" s="5">
        <v>10</v>
      </c>
      <c r="E10" s="5">
        <v>9</v>
      </c>
      <c r="F10" s="5">
        <v>7</v>
      </c>
      <c r="G10" s="5">
        <v>0</v>
      </c>
      <c r="H10" s="5">
        <v>0</v>
      </c>
      <c r="I10" s="5">
        <v>3</v>
      </c>
      <c r="J10" s="5">
        <v>0</v>
      </c>
      <c r="K10" s="5">
        <v>1</v>
      </c>
      <c r="L10" s="5">
        <v>5</v>
      </c>
      <c r="M10" s="20">
        <f t="shared" ref="M10:M15" si="3">SUM(C3:L3)+SUM(C10:L10)</f>
        <v>371</v>
      </c>
      <c r="N10" s="10"/>
      <c r="P10"/>
      <c r="Q10"/>
      <c r="R10"/>
      <c r="S10"/>
    </row>
    <row r="11" spans="1:19" ht="24.95" customHeight="1" x14ac:dyDescent="0.25">
      <c r="A11" s="112"/>
      <c r="B11" s="20" t="s">
        <v>16</v>
      </c>
      <c r="C11" s="29">
        <f t="shared" ref="C11:L11" si="4">C10/$M$10</f>
        <v>3.2345013477088951E-2</v>
      </c>
      <c r="D11" s="29">
        <f t="shared" si="4"/>
        <v>2.6954177897574125E-2</v>
      </c>
      <c r="E11" s="29">
        <f t="shared" si="4"/>
        <v>2.4258760107816711E-2</v>
      </c>
      <c r="F11" s="29">
        <f t="shared" si="4"/>
        <v>1.8867924528301886E-2</v>
      </c>
      <c r="G11" s="29">
        <f t="shared" si="4"/>
        <v>0</v>
      </c>
      <c r="H11" s="31">
        <f t="shared" si="4"/>
        <v>0</v>
      </c>
      <c r="I11" s="31">
        <f t="shared" si="4"/>
        <v>8.0862533692722376E-3</v>
      </c>
      <c r="J11" s="29">
        <f t="shared" si="4"/>
        <v>0</v>
      </c>
      <c r="K11" s="29">
        <f t="shared" si="4"/>
        <v>2.6954177897574125E-3</v>
      </c>
      <c r="L11" s="29">
        <f t="shared" si="4"/>
        <v>1.3477088948787063E-2</v>
      </c>
      <c r="M11" s="37">
        <f t="shared" si="3"/>
        <v>1</v>
      </c>
      <c r="N11" s="10"/>
      <c r="P11"/>
      <c r="Q11"/>
      <c r="R11"/>
      <c r="S11"/>
    </row>
    <row r="12" spans="1:19" ht="24.95" customHeight="1" x14ac:dyDescent="0.25">
      <c r="A12" s="112" t="s">
        <v>13</v>
      </c>
      <c r="B12" s="20" t="s">
        <v>15</v>
      </c>
      <c r="C12" s="28">
        <v>5</v>
      </c>
      <c r="D12" s="5">
        <v>1</v>
      </c>
      <c r="E12" s="5">
        <v>1</v>
      </c>
      <c r="F12" s="5">
        <v>1</v>
      </c>
      <c r="G12" s="5">
        <v>1</v>
      </c>
      <c r="H12" s="5">
        <v>2</v>
      </c>
      <c r="I12" s="5">
        <v>0</v>
      </c>
      <c r="J12" s="5">
        <v>0</v>
      </c>
      <c r="K12" s="5">
        <v>1</v>
      </c>
      <c r="L12" s="5">
        <v>0</v>
      </c>
      <c r="M12" s="20">
        <f t="shared" si="3"/>
        <v>137</v>
      </c>
      <c r="N12" s="10"/>
      <c r="P12"/>
      <c r="Q12"/>
      <c r="R12"/>
      <c r="S12"/>
    </row>
    <row r="13" spans="1:19" ht="24.95" customHeight="1" x14ac:dyDescent="0.25">
      <c r="A13" s="112"/>
      <c r="B13" s="20" t="s">
        <v>16</v>
      </c>
      <c r="C13" s="29">
        <f t="shared" ref="C13:L13" si="5">C12/$M$12</f>
        <v>3.6496350364963501E-2</v>
      </c>
      <c r="D13" s="31">
        <f t="shared" si="5"/>
        <v>7.2992700729927005E-3</v>
      </c>
      <c r="E13" s="29">
        <f t="shared" si="5"/>
        <v>7.2992700729927005E-3</v>
      </c>
      <c r="F13" s="31">
        <f t="shared" si="5"/>
        <v>7.2992700729927005E-3</v>
      </c>
      <c r="G13" s="31">
        <f t="shared" si="5"/>
        <v>7.2992700729927005E-3</v>
      </c>
      <c r="H13" s="31">
        <f t="shared" si="5"/>
        <v>1.4598540145985401E-2</v>
      </c>
      <c r="I13" s="31">
        <f t="shared" si="5"/>
        <v>0</v>
      </c>
      <c r="J13" s="29">
        <f t="shared" si="5"/>
        <v>0</v>
      </c>
      <c r="K13" s="29">
        <f t="shared" si="5"/>
        <v>7.2992700729927005E-3</v>
      </c>
      <c r="L13" s="29">
        <f t="shared" si="5"/>
        <v>0</v>
      </c>
      <c r="M13" s="37">
        <f t="shared" si="3"/>
        <v>1</v>
      </c>
      <c r="N13" s="10"/>
      <c r="P13"/>
      <c r="Q13"/>
      <c r="R13"/>
      <c r="S13"/>
    </row>
    <row r="14" spans="1:19" ht="24.95" customHeight="1" x14ac:dyDescent="0.25">
      <c r="A14" s="112" t="s">
        <v>14</v>
      </c>
      <c r="B14" s="20" t="s">
        <v>15</v>
      </c>
      <c r="C14" s="28">
        <v>7</v>
      </c>
      <c r="D14" s="5">
        <v>5</v>
      </c>
      <c r="E14" s="5">
        <v>6</v>
      </c>
      <c r="F14" s="5">
        <v>4</v>
      </c>
      <c r="G14" s="5">
        <v>6</v>
      </c>
      <c r="H14" s="5">
        <v>3</v>
      </c>
      <c r="I14" s="5">
        <v>2</v>
      </c>
      <c r="J14" s="5">
        <v>2</v>
      </c>
      <c r="K14" s="5">
        <v>1</v>
      </c>
      <c r="L14" s="5">
        <v>1</v>
      </c>
      <c r="M14" s="20">
        <f t="shared" si="3"/>
        <v>68</v>
      </c>
      <c r="N14" s="10"/>
      <c r="P14"/>
      <c r="Q14"/>
      <c r="R14"/>
      <c r="S14"/>
    </row>
    <row r="15" spans="1:19" ht="24.95" customHeight="1" thickBot="1" x14ac:dyDescent="0.3">
      <c r="A15" s="113"/>
      <c r="B15" s="33" t="s">
        <v>16</v>
      </c>
      <c r="C15" s="35">
        <f t="shared" ref="C15:L15" si="6">C14/$M$14</f>
        <v>0.10294117647058823</v>
      </c>
      <c r="D15" s="35">
        <f t="shared" si="6"/>
        <v>7.3529411764705885E-2</v>
      </c>
      <c r="E15" s="35">
        <f t="shared" si="6"/>
        <v>8.8235294117647065E-2</v>
      </c>
      <c r="F15" s="35">
        <f t="shared" si="6"/>
        <v>5.8823529411764705E-2</v>
      </c>
      <c r="G15" s="34">
        <f t="shared" si="6"/>
        <v>8.8235294117647065E-2</v>
      </c>
      <c r="H15" s="34">
        <f t="shared" si="6"/>
        <v>4.4117647058823532E-2</v>
      </c>
      <c r="I15" s="34">
        <f t="shared" si="6"/>
        <v>2.9411764705882353E-2</v>
      </c>
      <c r="J15" s="35">
        <f t="shared" si="6"/>
        <v>2.9411764705882353E-2</v>
      </c>
      <c r="K15" s="35">
        <f t="shared" si="6"/>
        <v>1.4705882352941176E-2</v>
      </c>
      <c r="L15" s="35">
        <f t="shared" si="6"/>
        <v>1.4705882352941176E-2</v>
      </c>
      <c r="M15" s="38">
        <f t="shared" si="3"/>
        <v>1</v>
      </c>
      <c r="N15" s="10"/>
      <c r="P15"/>
      <c r="Q15"/>
      <c r="R15"/>
      <c r="S15"/>
    </row>
    <row r="16" spans="1:19" ht="16.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/>
      <c r="Q16"/>
      <c r="R16"/>
      <c r="S16"/>
    </row>
    <row r="17" spans="1:19" ht="16.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P17"/>
      <c r="Q17"/>
      <c r="R17"/>
      <c r="S17"/>
    </row>
    <row r="18" spans="1:19" ht="16.5" x14ac:dyDescent="0.25">
      <c r="P18"/>
      <c r="Q18"/>
      <c r="R18"/>
      <c r="S18"/>
    </row>
    <row r="19" spans="1:19" ht="16.5" x14ac:dyDescent="0.25">
      <c r="P19"/>
      <c r="Q19"/>
      <c r="R19"/>
      <c r="S19"/>
    </row>
    <row r="20" spans="1:19" ht="16.5" x14ac:dyDescent="0.25">
      <c r="P20"/>
      <c r="Q20"/>
      <c r="R20"/>
      <c r="S20"/>
    </row>
    <row r="21" spans="1:19" ht="16.5" x14ac:dyDescent="0.25">
      <c r="P21"/>
      <c r="Q21"/>
      <c r="R21"/>
      <c r="S21"/>
    </row>
    <row r="22" spans="1:19" ht="16.5" x14ac:dyDescent="0.25">
      <c r="P22"/>
      <c r="Q22"/>
      <c r="R22"/>
      <c r="S22"/>
    </row>
    <row r="23" spans="1:19" ht="16.5" x14ac:dyDescent="0.25">
      <c r="P23"/>
      <c r="Q23"/>
      <c r="R23"/>
      <c r="S23"/>
    </row>
    <row r="24" spans="1:19" ht="16.5" x14ac:dyDescent="0.25">
      <c r="P24"/>
      <c r="Q24"/>
      <c r="R24"/>
      <c r="S24"/>
    </row>
    <row r="25" spans="1:19" ht="16.5" x14ac:dyDescent="0.25">
      <c r="P25"/>
      <c r="Q25"/>
      <c r="R25"/>
      <c r="S25"/>
    </row>
    <row r="26" spans="1:19" ht="16.5" x14ac:dyDescent="0.25">
      <c r="P26"/>
      <c r="Q26"/>
      <c r="R26"/>
      <c r="S26"/>
    </row>
    <row r="27" spans="1:19" ht="16.5" x14ac:dyDescent="0.25">
      <c r="P27"/>
      <c r="Q27"/>
      <c r="R27"/>
      <c r="S27"/>
    </row>
    <row r="28" spans="1:19" ht="16.5" x14ac:dyDescent="0.25">
      <c r="P28"/>
      <c r="Q28"/>
      <c r="R28"/>
      <c r="S28"/>
    </row>
    <row r="29" spans="1:19" ht="16.5" x14ac:dyDescent="0.25">
      <c r="P29"/>
      <c r="Q29"/>
      <c r="R29"/>
      <c r="S29"/>
    </row>
    <row r="30" spans="1:19" ht="16.5" x14ac:dyDescent="0.25">
      <c r="P30"/>
      <c r="Q30"/>
      <c r="R30"/>
      <c r="S30"/>
    </row>
    <row r="31" spans="1:19" ht="16.5" x14ac:dyDescent="0.25">
      <c r="P31"/>
      <c r="Q31"/>
      <c r="R31"/>
      <c r="S31"/>
    </row>
    <row r="32" spans="1:19" ht="16.5" x14ac:dyDescent="0.25">
      <c r="P32"/>
      <c r="Q32"/>
      <c r="R32"/>
      <c r="S32"/>
    </row>
    <row r="33" spans="16:19" ht="16.5" x14ac:dyDescent="0.25">
      <c r="P33"/>
      <c r="Q33"/>
      <c r="R33"/>
      <c r="S33"/>
    </row>
    <row r="34" spans="16:19" ht="16.5" x14ac:dyDescent="0.25">
      <c r="P34"/>
      <c r="Q34"/>
      <c r="R34"/>
      <c r="S34"/>
    </row>
    <row r="35" spans="16:19" ht="16.5" x14ac:dyDescent="0.25">
      <c r="P35"/>
      <c r="Q35"/>
      <c r="R35"/>
      <c r="S35"/>
    </row>
    <row r="36" spans="16:19" ht="16.5" x14ac:dyDescent="0.25">
      <c r="P36"/>
      <c r="Q36"/>
      <c r="R36"/>
      <c r="S36"/>
    </row>
  </sheetData>
  <mergeCells count="7">
    <mergeCell ref="A1:E1"/>
    <mergeCell ref="A14:A15"/>
    <mergeCell ref="A3:A4"/>
    <mergeCell ref="A5:A6"/>
    <mergeCell ref="A7:A8"/>
    <mergeCell ref="A10:A11"/>
    <mergeCell ref="A12:A13"/>
  </mergeCells>
  <phoneticPr fontId="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5"/>
  <sheetViews>
    <sheetView zoomScale="80" zoomScaleNormal="80" workbookViewId="0">
      <selection activeCell="L21" sqref="L21"/>
    </sheetView>
  </sheetViews>
  <sheetFormatPr defaultRowHeight="15.75" x14ac:dyDescent="0.25"/>
  <cols>
    <col min="1" max="2" width="10.625" style="1" customWidth="1"/>
    <col min="3" max="12" width="15.625" style="1" customWidth="1"/>
    <col min="13" max="16384" width="9" style="1"/>
  </cols>
  <sheetData>
    <row r="1" spans="1:15" ht="21.75" thickBot="1" x14ac:dyDescent="0.3">
      <c r="A1" s="77" t="s">
        <v>179</v>
      </c>
      <c r="B1" s="77"/>
      <c r="C1" s="77"/>
      <c r="D1" s="77"/>
      <c r="E1" s="77"/>
    </row>
    <row r="2" spans="1:15" ht="24.95" customHeight="1" x14ac:dyDescent="0.25">
      <c r="A2" s="54" t="s">
        <v>0</v>
      </c>
      <c r="B2" s="56" t="s">
        <v>168</v>
      </c>
      <c r="C2" s="56" t="s">
        <v>138</v>
      </c>
      <c r="D2" s="56" t="s">
        <v>139</v>
      </c>
      <c r="E2" s="56" t="s">
        <v>178</v>
      </c>
      <c r="F2" s="56" t="s">
        <v>140</v>
      </c>
      <c r="G2" s="56" t="s">
        <v>141</v>
      </c>
      <c r="H2" s="57" t="s">
        <v>94</v>
      </c>
      <c r="J2"/>
    </row>
    <row r="3" spans="1:15" ht="24.95" customHeight="1" x14ac:dyDescent="0.25">
      <c r="A3" s="112" t="s">
        <v>12</v>
      </c>
      <c r="B3" s="5" t="s">
        <v>28</v>
      </c>
      <c r="C3" s="5">
        <v>80</v>
      </c>
      <c r="D3" s="5">
        <v>131</v>
      </c>
      <c r="E3" s="5">
        <v>135</v>
      </c>
      <c r="F3" s="5">
        <v>19</v>
      </c>
      <c r="G3" s="5">
        <v>6</v>
      </c>
      <c r="H3" s="20">
        <f>SUM(C3:G3)</f>
        <v>371</v>
      </c>
      <c r="I3" s="10"/>
      <c r="J3"/>
    </row>
    <row r="4" spans="1:15" ht="24.95" customHeight="1" x14ac:dyDescent="0.25">
      <c r="A4" s="112"/>
      <c r="B4" s="5" t="s">
        <v>16</v>
      </c>
      <c r="C4" s="18">
        <f>C3/$H$3</f>
        <v>0.215633423180593</v>
      </c>
      <c r="D4" s="18">
        <f t="shared" ref="D4:G4" si="0">D3/$H$3</f>
        <v>0.35309973045822102</v>
      </c>
      <c r="E4" s="18">
        <f t="shared" si="0"/>
        <v>0.36388140161725069</v>
      </c>
      <c r="F4" s="18">
        <f t="shared" si="0"/>
        <v>5.1212938005390833E-2</v>
      </c>
      <c r="G4" s="18">
        <f t="shared" si="0"/>
        <v>1.6172506738544475E-2</v>
      </c>
      <c r="H4" s="19">
        <f t="shared" ref="H4:H7" si="1">SUM(C4:G4)</f>
        <v>1</v>
      </c>
      <c r="I4" s="10"/>
      <c r="J4"/>
    </row>
    <row r="5" spans="1:15" ht="24.95" customHeight="1" x14ac:dyDescent="0.25">
      <c r="A5" s="112" t="s">
        <v>13</v>
      </c>
      <c r="B5" s="5" t="s">
        <v>28</v>
      </c>
      <c r="C5" s="5">
        <v>13</v>
      </c>
      <c r="D5" s="5">
        <v>27</v>
      </c>
      <c r="E5" s="5">
        <v>91</v>
      </c>
      <c r="F5" s="5">
        <v>5</v>
      </c>
      <c r="G5" s="5">
        <v>1</v>
      </c>
      <c r="H5" s="20">
        <f t="shared" si="1"/>
        <v>137</v>
      </c>
      <c r="I5" s="10"/>
      <c r="J5"/>
    </row>
    <row r="6" spans="1:15" ht="24.95" customHeight="1" x14ac:dyDescent="0.25">
      <c r="A6" s="112"/>
      <c r="B6" s="5" t="s">
        <v>16</v>
      </c>
      <c r="C6" s="18">
        <f>C5/$H$5</f>
        <v>9.4890510948905105E-2</v>
      </c>
      <c r="D6" s="18">
        <f t="shared" ref="D6:G6" si="2">D5/$H$5</f>
        <v>0.19708029197080293</v>
      </c>
      <c r="E6" s="18">
        <f t="shared" si="2"/>
        <v>0.66423357664233573</v>
      </c>
      <c r="F6" s="18">
        <f t="shared" si="2"/>
        <v>3.6496350364963501E-2</v>
      </c>
      <c r="G6" s="18">
        <f t="shared" si="2"/>
        <v>7.2992700729927005E-3</v>
      </c>
      <c r="H6" s="19">
        <f t="shared" si="1"/>
        <v>0.99999999999999989</v>
      </c>
      <c r="I6" s="10"/>
      <c r="J6"/>
    </row>
    <row r="7" spans="1:15" ht="24.95" customHeight="1" x14ac:dyDescent="0.25">
      <c r="A7" s="112" t="s">
        <v>14</v>
      </c>
      <c r="B7" s="5" t="s">
        <v>28</v>
      </c>
      <c r="C7" s="5">
        <v>13</v>
      </c>
      <c r="D7" s="5">
        <v>14</v>
      </c>
      <c r="E7" s="5">
        <v>34</v>
      </c>
      <c r="F7" s="5">
        <v>2</v>
      </c>
      <c r="G7" s="5">
        <v>5</v>
      </c>
      <c r="H7" s="20">
        <f t="shared" si="1"/>
        <v>68</v>
      </c>
      <c r="I7" s="10"/>
      <c r="J7"/>
    </row>
    <row r="8" spans="1:15" ht="24.95" customHeight="1" thickBot="1" x14ac:dyDescent="0.3">
      <c r="A8" s="113"/>
      <c r="B8" s="22" t="s">
        <v>16</v>
      </c>
      <c r="C8" s="23">
        <f>C7/$H$7</f>
        <v>0.19117647058823528</v>
      </c>
      <c r="D8" s="23">
        <f t="shared" ref="D8:G8" si="3">D7/$H$7</f>
        <v>0.20588235294117646</v>
      </c>
      <c r="E8" s="23">
        <f t="shared" si="3"/>
        <v>0.5</v>
      </c>
      <c r="F8" s="23">
        <f t="shared" si="3"/>
        <v>2.9411764705882353E-2</v>
      </c>
      <c r="G8" s="23">
        <f t="shared" si="3"/>
        <v>7.3529411764705885E-2</v>
      </c>
      <c r="H8" s="25">
        <f>SUM(C8:G8)</f>
        <v>0.99999999999999989</v>
      </c>
      <c r="I8" s="10"/>
      <c r="J8" s="10"/>
    </row>
    <row r="9" spans="1:1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4" spans="1:15" s="76" customFormat="1" ht="21.75" thickBot="1" x14ac:dyDescent="0.3">
      <c r="A14" s="77" t="s">
        <v>180</v>
      </c>
      <c r="B14" s="77"/>
      <c r="C14" s="77"/>
      <c r="D14" s="77"/>
    </row>
    <row r="15" spans="1:15" ht="31.5" x14ac:dyDescent="0.25">
      <c r="A15" s="54" t="s">
        <v>0</v>
      </c>
      <c r="B15" s="56" t="s">
        <v>168</v>
      </c>
      <c r="C15" s="55" t="s">
        <v>142</v>
      </c>
      <c r="D15" s="55" t="s">
        <v>143</v>
      </c>
      <c r="E15" s="55" t="s">
        <v>144</v>
      </c>
      <c r="F15" s="55" t="s">
        <v>145</v>
      </c>
      <c r="G15" s="55" t="s">
        <v>146</v>
      </c>
      <c r="H15" s="55" t="s">
        <v>147</v>
      </c>
      <c r="I15" s="55" t="s">
        <v>148</v>
      </c>
      <c r="J15" s="55" t="s">
        <v>149</v>
      </c>
      <c r="K15" s="55" t="s">
        <v>150</v>
      </c>
      <c r="L15" s="55" t="s">
        <v>151</v>
      </c>
      <c r="M15" s="57" t="s">
        <v>94</v>
      </c>
      <c r="O15"/>
    </row>
    <row r="16" spans="1:15" ht="24.95" customHeight="1" x14ac:dyDescent="0.25">
      <c r="A16" s="112" t="s">
        <v>12</v>
      </c>
      <c r="B16" s="5" t="s">
        <v>28</v>
      </c>
      <c r="C16" s="5">
        <v>138</v>
      </c>
      <c r="D16" s="5">
        <v>92</v>
      </c>
      <c r="E16" s="5">
        <v>114</v>
      </c>
      <c r="F16" s="5">
        <v>123</v>
      </c>
      <c r="G16" s="5">
        <v>51</v>
      </c>
      <c r="H16" s="5">
        <v>41</v>
      </c>
      <c r="I16" s="5">
        <v>28</v>
      </c>
      <c r="J16" s="5">
        <v>18</v>
      </c>
      <c r="K16" s="5">
        <v>12</v>
      </c>
      <c r="L16" s="5">
        <v>62</v>
      </c>
      <c r="M16" s="20">
        <f>SUM(C16:L16)</f>
        <v>679</v>
      </c>
      <c r="N16" s="10"/>
      <c r="O16"/>
    </row>
    <row r="17" spans="1:15" ht="24.95" customHeight="1" x14ac:dyDescent="0.25">
      <c r="A17" s="112"/>
      <c r="B17" s="5" t="s">
        <v>16</v>
      </c>
      <c r="C17" s="18">
        <f>C16/$M$16</f>
        <v>0.203240058910162</v>
      </c>
      <c r="D17" s="18">
        <f t="shared" ref="D17:L17" si="4">D16/$M$16</f>
        <v>0.13549337260677466</v>
      </c>
      <c r="E17" s="18">
        <f t="shared" si="4"/>
        <v>0.16789396170839468</v>
      </c>
      <c r="F17" s="18">
        <f t="shared" si="4"/>
        <v>0.18114874815905743</v>
      </c>
      <c r="G17" s="18">
        <f t="shared" si="4"/>
        <v>7.511045655375552E-2</v>
      </c>
      <c r="H17" s="18">
        <f t="shared" si="4"/>
        <v>6.0382916053019146E-2</v>
      </c>
      <c r="I17" s="18">
        <f t="shared" si="4"/>
        <v>4.1237113402061855E-2</v>
      </c>
      <c r="J17" s="18">
        <f t="shared" si="4"/>
        <v>2.6509572901325478E-2</v>
      </c>
      <c r="K17" s="18">
        <f t="shared" si="4"/>
        <v>1.7673048600883652E-2</v>
      </c>
      <c r="L17" s="18">
        <f t="shared" si="4"/>
        <v>9.1310751104565532E-2</v>
      </c>
      <c r="M17" s="19">
        <f t="shared" ref="M17:M21" si="5">SUM(C17:L17)</f>
        <v>1</v>
      </c>
      <c r="N17" s="10"/>
      <c r="O17"/>
    </row>
    <row r="18" spans="1:15" ht="24.95" customHeight="1" x14ac:dyDescent="0.25">
      <c r="A18" s="112" t="s">
        <v>13</v>
      </c>
      <c r="B18" s="5" t="s">
        <v>28</v>
      </c>
      <c r="C18" s="5">
        <v>51</v>
      </c>
      <c r="D18" s="5">
        <v>50</v>
      </c>
      <c r="E18" s="5">
        <v>55</v>
      </c>
      <c r="F18" s="5">
        <v>37</v>
      </c>
      <c r="G18" s="5">
        <v>12</v>
      </c>
      <c r="H18" s="5">
        <v>2</v>
      </c>
      <c r="I18" s="5">
        <v>4</v>
      </c>
      <c r="J18" s="5">
        <v>3</v>
      </c>
      <c r="K18" s="5">
        <v>1</v>
      </c>
      <c r="L18" s="5">
        <v>34</v>
      </c>
      <c r="M18" s="20">
        <f>SUM(C18:L18)</f>
        <v>249</v>
      </c>
      <c r="N18" s="10"/>
      <c r="O18"/>
    </row>
    <row r="19" spans="1:15" ht="24.95" customHeight="1" x14ac:dyDescent="0.25">
      <c r="A19" s="112"/>
      <c r="B19" s="5" t="s">
        <v>16</v>
      </c>
      <c r="C19" s="18">
        <f>C18/$M$18</f>
        <v>0.20481927710843373</v>
      </c>
      <c r="D19" s="18">
        <f t="shared" ref="D19:L19" si="6">D18/$M$18</f>
        <v>0.20080321285140562</v>
      </c>
      <c r="E19" s="18">
        <f t="shared" si="6"/>
        <v>0.22088353413654618</v>
      </c>
      <c r="F19" s="18">
        <f t="shared" si="6"/>
        <v>0.14859437751004015</v>
      </c>
      <c r="G19" s="18">
        <f t="shared" si="6"/>
        <v>4.8192771084337352E-2</v>
      </c>
      <c r="H19" s="18">
        <f t="shared" si="6"/>
        <v>8.0321285140562242E-3</v>
      </c>
      <c r="I19" s="18">
        <f t="shared" si="6"/>
        <v>1.6064257028112448E-2</v>
      </c>
      <c r="J19" s="18">
        <f t="shared" si="6"/>
        <v>1.2048192771084338E-2</v>
      </c>
      <c r="K19" s="18">
        <f t="shared" si="6"/>
        <v>4.0160642570281121E-3</v>
      </c>
      <c r="L19" s="26">
        <f t="shared" si="6"/>
        <v>0.13654618473895583</v>
      </c>
      <c r="M19" s="19">
        <f t="shared" si="5"/>
        <v>1</v>
      </c>
      <c r="N19" s="10"/>
      <c r="O19"/>
    </row>
    <row r="20" spans="1:15" ht="24.95" customHeight="1" x14ac:dyDescent="0.25">
      <c r="A20" s="112" t="s">
        <v>14</v>
      </c>
      <c r="B20" s="5" t="s">
        <v>28</v>
      </c>
      <c r="C20" s="5">
        <v>34</v>
      </c>
      <c r="D20" s="5">
        <v>28</v>
      </c>
      <c r="E20" s="5">
        <v>20</v>
      </c>
      <c r="F20" s="5">
        <v>10</v>
      </c>
      <c r="G20" s="5">
        <v>2</v>
      </c>
      <c r="H20" s="5">
        <v>2</v>
      </c>
      <c r="I20" s="5">
        <v>0</v>
      </c>
      <c r="J20" s="5">
        <v>0</v>
      </c>
      <c r="K20" s="5">
        <v>0</v>
      </c>
      <c r="L20" s="5">
        <v>9</v>
      </c>
      <c r="M20" s="20">
        <f t="shared" si="5"/>
        <v>105</v>
      </c>
      <c r="N20" s="10"/>
      <c r="O20"/>
    </row>
    <row r="21" spans="1:15" ht="24.95" customHeight="1" thickBot="1" x14ac:dyDescent="0.3">
      <c r="A21" s="113"/>
      <c r="B21" s="22" t="s">
        <v>16</v>
      </c>
      <c r="C21" s="23">
        <f>C20/$M$20</f>
        <v>0.32380952380952382</v>
      </c>
      <c r="D21" s="23">
        <f t="shared" ref="D21:L21" si="7">D20/$M$20</f>
        <v>0.26666666666666666</v>
      </c>
      <c r="E21" s="23">
        <f t="shared" si="7"/>
        <v>0.19047619047619047</v>
      </c>
      <c r="F21" s="23">
        <f t="shared" si="7"/>
        <v>9.5238095238095233E-2</v>
      </c>
      <c r="G21" s="23">
        <f t="shared" si="7"/>
        <v>1.9047619047619049E-2</v>
      </c>
      <c r="H21" s="23">
        <f t="shared" si="7"/>
        <v>1.9047619047619049E-2</v>
      </c>
      <c r="I21" s="27">
        <f t="shared" si="7"/>
        <v>0</v>
      </c>
      <c r="J21" s="23">
        <f t="shared" si="7"/>
        <v>0</v>
      </c>
      <c r="K21" s="23">
        <f t="shared" si="7"/>
        <v>0</v>
      </c>
      <c r="L21" s="27">
        <f t="shared" si="7"/>
        <v>8.5714285714285715E-2</v>
      </c>
      <c r="M21" s="25">
        <f t="shared" si="5"/>
        <v>1</v>
      </c>
      <c r="N21" s="10"/>
      <c r="O21"/>
    </row>
    <row r="22" spans="1:15" ht="16.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/>
    </row>
    <row r="23" spans="1:15" ht="16.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/>
    </row>
    <row r="24" spans="1:15" ht="16.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/>
    </row>
    <row r="25" spans="1:15" ht="16.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/>
    </row>
  </sheetData>
  <mergeCells count="6">
    <mergeCell ref="A20:A21"/>
    <mergeCell ref="A3:A4"/>
    <mergeCell ref="A5:A6"/>
    <mergeCell ref="A7:A8"/>
    <mergeCell ref="A16:A17"/>
    <mergeCell ref="A18:A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5"/>
  <sheetViews>
    <sheetView zoomScale="80" zoomScaleNormal="80" workbookViewId="0">
      <selection activeCell="I29" sqref="I29"/>
    </sheetView>
  </sheetViews>
  <sheetFormatPr defaultRowHeight="15.75" x14ac:dyDescent="0.25"/>
  <cols>
    <col min="1" max="2" width="10.625" style="1" customWidth="1"/>
    <col min="3" max="3" width="14" style="1" customWidth="1"/>
    <col min="4" max="4" width="12.875" style="1" customWidth="1"/>
    <col min="5" max="19" width="8.625" style="1" customWidth="1"/>
    <col min="20" max="16384" width="9" style="1"/>
  </cols>
  <sheetData>
    <row r="1" spans="1:21" ht="24" thickBot="1" x14ac:dyDescent="0.3">
      <c r="A1" s="132" t="s">
        <v>105</v>
      </c>
      <c r="B1" s="132"/>
      <c r="C1" s="132"/>
      <c r="D1" s="132"/>
      <c r="E1" s="132"/>
      <c r="F1" s="132"/>
    </row>
    <row r="2" spans="1:21" ht="200.1" customHeight="1" x14ac:dyDescent="0.25">
      <c r="A2" s="86" t="s">
        <v>63</v>
      </c>
      <c r="B2" s="87" t="s">
        <v>168</v>
      </c>
      <c r="C2" s="73" t="s">
        <v>170</v>
      </c>
      <c r="D2" s="73" t="s">
        <v>64</v>
      </c>
      <c r="E2" s="73" t="s">
        <v>65</v>
      </c>
      <c r="F2" s="73" t="s">
        <v>66</v>
      </c>
      <c r="G2" s="73" t="s">
        <v>67</v>
      </c>
      <c r="H2" s="73" t="s">
        <v>68</v>
      </c>
      <c r="I2" s="73" t="s">
        <v>69</v>
      </c>
      <c r="J2" s="73" t="s">
        <v>71</v>
      </c>
      <c r="K2" s="74" t="s">
        <v>70</v>
      </c>
      <c r="L2" s="73" t="s">
        <v>72</v>
      </c>
      <c r="M2" s="73" t="s">
        <v>73</v>
      </c>
      <c r="N2" s="73" t="s">
        <v>74</v>
      </c>
      <c r="O2" s="73" t="s">
        <v>75</v>
      </c>
      <c r="P2" s="73" t="s">
        <v>76</v>
      </c>
      <c r="Q2" s="73" t="s">
        <v>174</v>
      </c>
      <c r="R2" s="73" t="s">
        <v>175</v>
      </c>
      <c r="S2" s="75" t="s">
        <v>11</v>
      </c>
    </row>
    <row r="3" spans="1:21" ht="24.95" customHeight="1" x14ac:dyDescent="0.25">
      <c r="A3" s="112" t="s">
        <v>12</v>
      </c>
      <c r="B3" s="5" t="s">
        <v>28</v>
      </c>
      <c r="C3" s="5">
        <v>4</v>
      </c>
      <c r="D3" s="5">
        <v>0</v>
      </c>
      <c r="E3" s="5">
        <v>1</v>
      </c>
      <c r="F3" s="5">
        <v>10</v>
      </c>
      <c r="G3" s="5">
        <v>2</v>
      </c>
      <c r="H3" s="5">
        <v>7</v>
      </c>
      <c r="I3" s="5">
        <v>2</v>
      </c>
      <c r="J3" s="5">
        <v>0</v>
      </c>
      <c r="K3" s="5">
        <v>1</v>
      </c>
      <c r="L3" s="5">
        <v>0</v>
      </c>
      <c r="M3" s="5">
        <v>0</v>
      </c>
      <c r="N3" s="5">
        <v>0</v>
      </c>
      <c r="O3" s="5">
        <v>0</v>
      </c>
      <c r="P3" s="5">
        <v>5</v>
      </c>
      <c r="Q3" s="5">
        <v>0</v>
      </c>
      <c r="R3" s="5">
        <v>7</v>
      </c>
      <c r="S3" s="20">
        <f>SUM(C3:R3)</f>
        <v>39</v>
      </c>
      <c r="T3" s="10"/>
      <c r="U3" s="10"/>
    </row>
    <row r="4" spans="1:21" ht="24.95" customHeight="1" x14ac:dyDescent="0.25">
      <c r="A4" s="112"/>
      <c r="B4" s="5" t="s">
        <v>16</v>
      </c>
      <c r="C4" s="18">
        <f t="shared" ref="C4:R4" si="0">C3/$S$3</f>
        <v>0.10256410256410256</v>
      </c>
      <c r="D4" s="18">
        <f t="shared" si="0"/>
        <v>0</v>
      </c>
      <c r="E4" s="18">
        <f t="shared" si="0"/>
        <v>2.564102564102564E-2</v>
      </c>
      <c r="F4" s="18">
        <f t="shared" si="0"/>
        <v>0.25641025641025639</v>
      </c>
      <c r="G4" s="18">
        <f t="shared" si="0"/>
        <v>5.128205128205128E-2</v>
      </c>
      <c r="H4" s="18">
        <f t="shared" si="0"/>
        <v>0.17948717948717949</v>
      </c>
      <c r="I4" s="18">
        <f t="shared" si="0"/>
        <v>5.128205128205128E-2</v>
      </c>
      <c r="J4" s="18">
        <f t="shared" si="0"/>
        <v>0</v>
      </c>
      <c r="K4" s="18">
        <f t="shared" si="0"/>
        <v>2.564102564102564E-2</v>
      </c>
      <c r="L4" s="18">
        <f t="shared" si="0"/>
        <v>0</v>
      </c>
      <c r="M4" s="18">
        <f t="shared" si="0"/>
        <v>0</v>
      </c>
      <c r="N4" s="18">
        <f t="shared" si="0"/>
        <v>0</v>
      </c>
      <c r="O4" s="18">
        <f t="shared" si="0"/>
        <v>0</v>
      </c>
      <c r="P4" s="18">
        <f t="shared" si="0"/>
        <v>0.12820512820512819</v>
      </c>
      <c r="Q4" s="18">
        <f t="shared" si="0"/>
        <v>0</v>
      </c>
      <c r="R4" s="18">
        <f t="shared" si="0"/>
        <v>0.17948717948717949</v>
      </c>
      <c r="S4" s="19">
        <f t="shared" ref="S4:S7" si="1">SUM(C4:R4)</f>
        <v>1</v>
      </c>
      <c r="T4" s="10"/>
      <c r="U4" s="10"/>
    </row>
    <row r="5" spans="1:21" ht="24.95" customHeight="1" x14ac:dyDescent="0.25">
      <c r="A5" s="112" t="s">
        <v>13</v>
      </c>
      <c r="B5" s="5" t="s">
        <v>28</v>
      </c>
      <c r="C5" s="5">
        <v>2</v>
      </c>
      <c r="D5" s="5">
        <v>0</v>
      </c>
      <c r="E5" s="5">
        <v>0</v>
      </c>
      <c r="F5" s="5">
        <v>1</v>
      </c>
      <c r="G5" s="5">
        <v>0</v>
      </c>
      <c r="H5" s="5">
        <v>4</v>
      </c>
      <c r="I5" s="5">
        <v>0</v>
      </c>
      <c r="J5" s="5">
        <v>1</v>
      </c>
      <c r="K5" s="5">
        <v>0</v>
      </c>
      <c r="L5" s="5">
        <v>0</v>
      </c>
      <c r="M5" s="5">
        <v>6</v>
      </c>
      <c r="N5" s="5">
        <v>1</v>
      </c>
      <c r="O5" s="5">
        <v>0</v>
      </c>
      <c r="P5" s="5">
        <v>2</v>
      </c>
      <c r="Q5" s="5">
        <v>2</v>
      </c>
      <c r="R5" s="5">
        <v>2</v>
      </c>
      <c r="S5" s="20">
        <f t="shared" si="1"/>
        <v>21</v>
      </c>
      <c r="T5" s="10"/>
      <c r="U5" s="10"/>
    </row>
    <row r="6" spans="1:21" ht="24.95" customHeight="1" x14ac:dyDescent="0.25">
      <c r="A6" s="112"/>
      <c r="B6" s="5" t="s">
        <v>16</v>
      </c>
      <c r="C6" s="18">
        <f>C5/$S$5</f>
        <v>9.5238095238095233E-2</v>
      </c>
      <c r="D6" s="18">
        <f t="shared" ref="D6:R6" si="2">D5/$S$5</f>
        <v>0</v>
      </c>
      <c r="E6" s="18">
        <f t="shared" si="2"/>
        <v>0</v>
      </c>
      <c r="F6" s="18">
        <f t="shared" si="2"/>
        <v>4.7619047619047616E-2</v>
      </c>
      <c r="G6" s="18">
        <f t="shared" si="2"/>
        <v>0</v>
      </c>
      <c r="H6" s="18">
        <f t="shared" si="2"/>
        <v>0.19047619047619047</v>
      </c>
      <c r="I6" s="18">
        <f t="shared" si="2"/>
        <v>0</v>
      </c>
      <c r="J6" s="18">
        <f t="shared" si="2"/>
        <v>4.7619047619047616E-2</v>
      </c>
      <c r="K6" s="18">
        <f t="shared" si="2"/>
        <v>0</v>
      </c>
      <c r="L6" s="18">
        <f t="shared" si="2"/>
        <v>0</v>
      </c>
      <c r="M6" s="18">
        <f t="shared" si="2"/>
        <v>0.2857142857142857</v>
      </c>
      <c r="N6" s="18">
        <f t="shared" si="2"/>
        <v>4.7619047619047616E-2</v>
      </c>
      <c r="O6" s="18">
        <f t="shared" si="2"/>
        <v>0</v>
      </c>
      <c r="P6" s="18">
        <f t="shared" si="2"/>
        <v>9.5238095238095233E-2</v>
      </c>
      <c r="Q6" s="18">
        <f t="shared" si="2"/>
        <v>9.5238095238095233E-2</v>
      </c>
      <c r="R6" s="18">
        <f t="shared" si="2"/>
        <v>9.5238095238095233E-2</v>
      </c>
      <c r="S6" s="19">
        <f t="shared" si="1"/>
        <v>0.99999999999999989</v>
      </c>
      <c r="T6" s="10"/>
      <c r="U6" s="10"/>
    </row>
    <row r="7" spans="1:21" ht="24.95" customHeight="1" x14ac:dyDescent="0.25">
      <c r="A7" s="112" t="s">
        <v>14</v>
      </c>
      <c r="B7" s="5" t="s">
        <v>28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4</v>
      </c>
      <c r="S7" s="20">
        <f t="shared" si="1"/>
        <v>5</v>
      </c>
      <c r="T7" s="10"/>
      <c r="U7" s="10"/>
    </row>
    <row r="8" spans="1:21" ht="24.95" customHeight="1" thickBot="1" x14ac:dyDescent="0.3">
      <c r="A8" s="113"/>
      <c r="B8" s="22" t="s">
        <v>16</v>
      </c>
      <c r="C8" s="23">
        <f>C7/$S$7</f>
        <v>0</v>
      </c>
      <c r="D8" s="23">
        <f t="shared" ref="D8:R8" si="3">D7/$S$7</f>
        <v>0</v>
      </c>
      <c r="E8" s="23">
        <f t="shared" si="3"/>
        <v>0</v>
      </c>
      <c r="F8" s="23">
        <f t="shared" si="3"/>
        <v>0</v>
      </c>
      <c r="G8" s="23">
        <f t="shared" si="3"/>
        <v>0</v>
      </c>
      <c r="H8" s="23">
        <f t="shared" si="3"/>
        <v>0</v>
      </c>
      <c r="I8" s="23">
        <f t="shared" si="3"/>
        <v>0</v>
      </c>
      <c r="J8" s="23">
        <f t="shared" si="3"/>
        <v>0.2</v>
      </c>
      <c r="K8" s="23">
        <f t="shared" si="3"/>
        <v>0</v>
      </c>
      <c r="L8" s="23">
        <f t="shared" si="3"/>
        <v>0</v>
      </c>
      <c r="M8" s="23">
        <f t="shared" si="3"/>
        <v>0</v>
      </c>
      <c r="N8" s="23">
        <f t="shared" si="3"/>
        <v>0</v>
      </c>
      <c r="O8" s="23">
        <f t="shared" si="3"/>
        <v>0</v>
      </c>
      <c r="P8" s="23">
        <f t="shared" si="3"/>
        <v>0</v>
      </c>
      <c r="Q8" s="23">
        <f t="shared" si="3"/>
        <v>0</v>
      </c>
      <c r="R8" s="23">
        <f t="shared" si="3"/>
        <v>0.8</v>
      </c>
      <c r="S8" s="25">
        <f>SUM(C8:R8)</f>
        <v>1</v>
      </c>
      <c r="T8" s="10"/>
      <c r="U8" s="10"/>
    </row>
    <row r="9" spans="1:2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6.5" x14ac:dyDescent="0.25">
      <c r="A12" s="10"/>
      <c r="B12" s="10"/>
      <c r="C12"/>
      <c r="D12"/>
      <c r="E12"/>
      <c r="F1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6.5" x14ac:dyDescent="0.25">
      <c r="A13" s="10"/>
      <c r="B13" s="10"/>
      <c r="C13"/>
      <c r="D13"/>
      <c r="E13"/>
      <c r="F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6.5" x14ac:dyDescent="0.25">
      <c r="A14" s="10"/>
      <c r="B14" s="10"/>
      <c r="C14"/>
      <c r="D14"/>
      <c r="E14"/>
      <c r="F1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6.5" x14ac:dyDescent="0.25">
      <c r="A15" s="10"/>
      <c r="B15" s="10"/>
      <c r="C15"/>
      <c r="D15"/>
      <c r="E15"/>
      <c r="F1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6.5" x14ac:dyDescent="0.25">
      <c r="A16" s="10"/>
      <c r="B16" s="10"/>
      <c r="C16"/>
      <c r="D16"/>
      <c r="E16"/>
      <c r="F1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3:6" ht="16.5" x14ac:dyDescent="0.25">
      <c r="C17"/>
      <c r="D17"/>
      <c r="E17"/>
      <c r="F17"/>
    </row>
    <row r="18" spans="3:6" ht="16.5" x14ac:dyDescent="0.25">
      <c r="C18"/>
      <c r="D18"/>
      <c r="E18"/>
      <c r="F18"/>
    </row>
    <row r="19" spans="3:6" ht="16.5" x14ac:dyDescent="0.25">
      <c r="C19"/>
      <c r="D19"/>
      <c r="E19"/>
      <c r="F19"/>
    </row>
    <row r="20" spans="3:6" ht="16.5" x14ac:dyDescent="0.25">
      <c r="C20"/>
      <c r="D20"/>
      <c r="E20"/>
      <c r="F20"/>
    </row>
    <row r="21" spans="3:6" ht="16.5" x14ac:dyDescent="0.25">
      <c r="C21"/>
      <c r="D21"/>
      <c r="E21"/>
      <c r="F21"/>
    </row>
    <row r="22" spans="3:6" ht="16.5" x14ac:dyDescent="0.25">
      <c r="C22"/>
      <c r="D22"/>
      <c r="E22"/>
      <c r="F22"/>
    </row>
    <row r="23" spans="3:6" ht="16.5" x14ac:dyDescent="0.25">
      <c r="C23"/>
      <c r="D23"/>
      <c r="E23"/>
      <c r="F23"/>
    </row>
    <row r="24" spans="3:6" ht="16.5" x14ac:dyDescent="0.25">
      <c r="C24"/>
      <c r="D24"/>
      <c r="E24"/>
      <c r="F24"/>
    </row>
    <row r="25" spans="3:6" ht="16.5" x14ac:dyDescent="0.25">
      <c r="C25"/>
      <c r="D25"/>
      <c r="E25"/>
      <c r="F25"/>
    </row>
    <row r="26" spans="3:6" ht="16.5" x14ac:dyDescent="0.25">
      <c r="C26"/>
      <c r="D26"/>
      <c r="E26"/>
      <c r="F26"/>
    </row>
    <row r="27" spans="3:6" ht="16.5" x14ac:dyDescent="0.25">
      <c r="C27"/>
      <c r="D27"/>
      <c r="E27"/>
      <c r="F27"/>
    </row>
    <row r="28" spans="3:6" ht="16.5" x14ac:dyDescent="0.25">
      <c r="C28"/>
      <c r="D28"/>
      <c r="E28"/>
      <c r="F28"/>
    </row>
    <row r="29" spans="3:6" ht="16.5" x14ac:dyDescent="0.25">
      <c r="C29"/>
      <c r="D29"/>
      <c r="E29"/>
      <c r="F29"/>
    </row>
    <row r="30" spans="3:6" ht="16.5" x14ac:dyDescent="0.25">
      <c r="C30"/>
      <c r="D30"/>
      <c r="E30"/>
      <c r="F30"/>
    </row>
    <row r="31" spans="3:6" ht="16.5" x14ac:dyDescent="0.25">
      <c r="C31"/>
      <c r="D31"/>
      <c r="E31"/>
      <c r="F31"/>
    </row>
    <row r="32" spans="3:6" ht="16.5" x14ac:dyDescent="0.25">
      <c r="C32"/>
      <c r="D32"/>
      <c r="E32"/>
      <c r="F32"/>
    </row>
    <row r="33" spans="3:6" ht="16.5" x14ac:dyDescent="0.25">
      <c r="C33"/>
      <c r="D33"/>
      <c r="E33"/>
      <c r="F33"/>
    </row>
    <row r="34" spans="3:6" ht="16.5" x14ac:dyDescent="0.25">
      <c r="C34"/>
      <c r="D34"/>
      <c r="E34"/>
      <c r="F34"/>
    </row>
    <row r="35" spans="3:6" ht="16.5" x14ac:dyDescent="0.25">
      <c r="C35"/>
      <c r="D35"/>
      <c r="E35"/>
      <c r="F35"/>
    </row>
  </sheetData>
  <mergeCells count="4">
    <mergeCell ref="A3:A4"/>
    <mergeCell ref="A5:A6"/>
    <mergeCell ref="A7:A8"/>
    <mergeCell ref="A1:F1"/>
  </mergeCells>
  <phoneticPr fontId="1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具名範圍</vt:lpstr>
      </vt:variant>
      <vt:variant>
        <vt:i4>10</vt:i4>
      </vt:variant>
    </vt:vector>
  </HeadingPairs>
  <TitlesOfParts>
    <vt:vector size="21" baseType="lpstr">
      <vt:lpstr>一、全校問卷回收狀況</vt:lpstr>
      <vt:lpstr>二、各學制與系所回收狀況</vt:lpstr>
      <vt:lpstr>一、畢業後現況</vt:lpstr>
      <vt:lpstr>二、任職機構性質</vt:lpstr>
      <vt:lpstr>三、工作職業類型</vt:lpstr>
      <vt:lpstr>四、任職工作地點</vt:lpstr>
      <vt:lpstr>五、工作平均每月收入</vt:lpstr>
      <vt:lpstr>六、工作幫助程度七、學習經驗</vt:lpstr>
      <vt:lpstr>八、目前未就業原因(不含家管)</vt:lpstr>
      <vt:lpstr>九、學生能力有幫助</vt:lpstr>
      <vt:lpstr>十、學校最應該幫學弟妹加強的能力</vt:lpstr>
      <vt:lpstr>一、全校問卷回收狀況!Print_Area</vt:lpstr>
      <vt:lpstr>一、畢業後現況!Print_Area</vt:lpstr>
      <vt:lpstr>九、學生能力有幫助!Print_Area</vt:lpstr>
      <vt:lpstr>二、任職機構性質!Print_Area</vt:lpstr>
      <vt:lpstr>二、各學制與系所回收狀況!Print_Area</vt:lpstr>
      <vt:lpstr>'八、目前未就業原因(不含家管)'!Print_Area</vt:lpstr>
      <vt:lpstr>三、工作職業類型!Print_Area</vt:lpstr>
      <vt:lpstr>五、工作平均每月收入!Print_Area</vt:lpstr>
      <vt:lpstr>六、工作幫助程度七、學習經驗!Print_Area</vt:lpstr>
      <vt:lpstr>四、任職工作地點!Print_Area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黃思瑄</dc:creator>
  <cp:lastModifiedBy>邱曉君</cp:lastModifiedBy>
  <cp:lastPrinted>2022-11-07T00:05:52Z</cp:lastPrinted>
  <dcterms:created xsi:type="dcterms:W3CDTF">2017-01-13T12:11:29Z</dcterms:created>
  <dcterms:modified xsi:type="dcterms:W3CDTF">2022-11-21T03:35:20Z</dcterms:modified>
</cp:coreProperties>
</file>