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02職發-曉君\教育部畢業流向調查\111\財務資訊公開資料\"/>
    </mc:Choice>
  </mc:AlternateContent>
  <xr:revisionPtr revIDLastSave="0" documentId="13_ncr:1_{0BB42BE5-DD11-4866-97AD-F14657AE50B3}" xr6:coauthVersionLast="47" xr6:coauthVersionMax="47" xr10:uidLastSave="{00000000-0000-0000-0000-000000000000}"/>
  <bookViews>
    <workbookView xWindow="-120" yWindow="-120" windowWidth="29040" windowHeight="15840" tabRatio="920" xr2:uid="{00000000-000D-0000-FFFF-FFFF00000000}"/>
  </bookViews>
  <sheets>
    <sheet name="一、全校問卷回收狀況" sheetId="2" r:id="rId1"/>
    <sheet name="二、各學制與系所回收狀況" sheetId="3" r:id="rId2"/>
    <sheet name="一、畢業後現況" sheetId="4" r:id="rId3"/>
    <sheet name="二、任職機構性質" sheetId="5" r:id="rId4"/>
    <sheet name="三、工作職業類型" sheetId="6" r:id="rId5"/>
    <sheet name="四、任職工作地點" sheetId="7" r:id="rId6"/>
    <sheet name="五、工作平均每月收入" sheetId="8" r:id="rId7"/>
    <sheet name="六~九、就業狀況" sheetId="9" r:id="rId8"/>
    <sheet name="十、目前未就業原因(不含家管)" sheetId="11" r:id="rId9"/>
  </sheets>
  <definedNames>
    <definedName name="_xlnm.Print_Area" localSheetId="0">'一、全校問卷回收狀況'!$A$1:$E$6</definedName>
    <definedName name="_xlnm.Print_Area" localSheetId="2">'一、畢業後現況'!$A$1:$J$10</definedName>
    <definedName name="_xlnm.Print_Area" localSheetId="3">'二、任職機構性質'!$A$1:$K$17</definedName>
    <definedName name="_xlnm.Print_Area" localSheetId="1">'二、各學制與系所回收狀況'!$A$1:$F$24</definedName>
    <definedName name="_xlnm.Print_Area" localSheetId="8">'十、目前未就業原因(不含家管)'!$A$1:$R$8</definedName>
    <definedName name="_xlnm.Print_Area" localSheetId="4">'三、工作職業類型'!$A$1:$S$9</definedName>
    <definedName name="_xlnm.Print_Area" localSheetId="6">'五、工作平均每月收入'!$A$1:$K$15</definedName>
    <definedName name="_xlnm.Print_Area" localSheetId="7">'六~九、就業狀況'!$A$1:$M$34</definedName>
    <definedName name="_xlnm.Print_Area" localSheetId="5">'四、任職工作地點'!$A$1:$N$22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4" l="1"/>
  <c r="J6" i="4"/>
  <c r="L5" i="4"/>
  <c r="D6" i="2"/>
  <c r="C6" i="2"/>
  <c r="L8" i="4"/>
  <c r="I8" i="4"/>
  <c r="H8" i="4"/>
  <c r="G8" i="4"/>
  <c r="F8" i="4"/>
  <c r="E8" i="4"/>
  <c r="C8" i="4"/>
  <c r="I9" i="6" l="1"/>
  <c r="H9" i="6"/>
  <c r="G9" i="6"/>
  <c r="Q9" i="6"/>
  <c r="R5" i="6"/>
  <c r="I17" i="5"/>
  <c r="G9" i="4"/>
  <c r="R3" i="11" l="1"/>
  <c r="H25" i="9"/>
  <c r="H23" i="9"/>
  <c r="H21" i="9"/>
  <c r="E16" i="9"/>
  <c r="E14" i="9"/>
  <c r="E12" i="9"/>
  <c r="J14" i="8"/>
  <c r="K8" i="8" s="1"/>
  <c r="J12" i="8"/>
  <c r="J10" i="8"/>
  <c r="L11" i="7"/>
  <c r="K11" i="7"/>
  <c r="J11" i="7"/>
  <c r="I11" i="7"/>
  <c r="H11" i="7"/>
  <c r="G11" i="7"/>
  <c r="F11" i="7"/>
  <c r="E11" i="7"/>
  <c r="D11" i="7"/>
  <c r="C11" i="7"/>
  <c r="N4" i="7"/>
  <c r="M4" i="7"/>
  <c r="L4" i="7"/>
  <c r="K4" i="7"/>
  <c r="J4" i="7"/>
  <c r="I4" i="7"/>
  <c r="H4" i="7"/>
  <c r="G4" i="7"/>
  <c r="F4" i="7"/>
  <c r="E4" i="7"/>
  <c r="D4" i="7"/>
  <c r="C4" i="7"/>
  <c r="K18" i="7"/>
  <c r="J12" i="5"/>
  <c r="J4" i="5"/>
  <c r="K12" i="5"/>
  <c r="J3" i="4"/>
  <c r="F7" i="3"/>
  <c r="D24" i="3"/>
  <c r="J7" i="4" l="1"/>
  <c r="G4" i="4"/>
  <c r="J5" i="4"/>
  <c r="E6" i="4" s="1"/>
  <c r="I6" i="4" l="1"/>
  <c r="H6" i="4"/>
  <c r="G6" i="4"/>
  <c r="J9" i="4"/>
  <c r="G10" i="4" s="1"/>
  <c r="E3" i="2"/>
  <c r="J16" i="5" l="1"/>
  <c r="F23" i="3" l="1"/>
  <c r="F6" i="8" l="1"/>
  <c r="G6" i="8"/>
  <c r="H6" i="8"/>
  <c r="I6" i="8"/>
  <c r="J6" i="8"/>
  <c r="K6" i="8"/>
  <c r="E6" i="8"/>
  <c r="D6" i="8"/>
  <c r="F14" i="3"/>
  <c r="F15" i="3"/>
  <c r="C9" i="4" l="1"/>
  <c r="D9" i="4"/>
  <c r="E9" i="4"/>
  <c r="C13" i="8" l="1"/>
  <c r="H13" i="8"/>
  <c r="I13" i="8"/>
  <c r="D13" i="8"/>
  <c r="G13" i="8"/>
  <c r="F13" i="8"/>
  <c r="E13" i="8"/>
  <c r="C24" i="3" l="1"/>
  <c r="E24" i="3"/>
  <c r="K19" i="7" l="1"/>
  <c r="K21" i="7"/>
  <c r="K17" i="7"/>
  <c r="S4" i="6"/>
  <c r="F9" i="4"/>
  <c r="H9" i="4"/>
  <c r="I9" i="4"/>
  <c r="J13" i="7" l="1"/>
  <c r="K13" i="7"/>
  <c r="L13" i="7"/>
  <c r="D8" i="7"/>
  <c r="G15" i="7"/>
  <c r="H15" i="7"/>
  <c r="I15" i="7"/>
  <c r="J15" i="7"/>
  <c r="K15" i="7"/>
  <c r="L15" i="7"/>
  <c r="I8" i="7"/>
  <c r="H8" i="7"/>
  <c r="G8" i="7"/>
  <c r="F8" i="3"/>
  <c r="R5" i="11" l="1"/>
  <c r="R7" i="11"/>
  <c r="D8" i="11" s="1"/>
  <c r="F4" i="11"/>
  <c r="M29" i="9"/>
  <c r="M31" i="9"/>
  <c r="E32" i="9" s="1"/>
  <c r="M33" i="9"/>
  <c r="G34" i="9" s="1"/>
  <c r="H5" i="9"/>
  <c r="H7" i="9"/>
  <c r="H3" i="9"/>
  <c r="D8" i="8"/>
  <c r="M8" i="7"/>
  <c r="E18" i="7"/>
  <c r="G18" i="7"/>
  <c r="F20" i="7"/>
  <c r="D22" i="7"/>
  <c r="S6" i="6"/>
  <c r="S8" i="6"/>
  <c r="G5" i="6"/>
  <c r="J14" i="5"/>
  <c r="J6" i="5"/>
  <c r="K14" i="5" s="1"/>
  <c r="J8" i="5"/>
  <c r="K6" i="11" l="1"/>
  <c r="G6" i="11"/>
  <c r="D6" i="11"/>
  <c r="D7" i="6"/>
  <c r="R7" i="6"/>
  <c r="G22" i="9"/>
  <c r="F22" i="9"/>
  <c r="E22" i="9"/>
  <c r="D22" i="9"/>
  <c r="C22" i="9"/>
  <c r="H22" i="9" s="1"/>
  <c r="G26" i="9"/>
  <c r="F26" i="9"/>
  <c r="E26" i="9"/>
  <c r="D26" i="9"/>
  <c r="C26" i="9"/>
  <c r="H26" i="9" s="1"/>
  <c r="G24" i="9"/>
  <c r="F24" i="9"/>
  <c r="E24" i="9"/>
  <c r="D24" i="9"/>
  <c r="C24" i="9"/>
  <c r="H24" i="9" s="1"/>
  <c r="D13" i="9"/>
  <c r="C13" i="9"/>
  <c r="E13" i="9" s="1"/>
  <c r="G8" i="9"/>
  <c r="D17" i="9"/>
  <c r="C17" i="9"/>
  <c r="E17" i="9" s="1"/>
  <c r="G6" i="9"/>
  <c r="D15" i="9"/>
  <c r="C15" i="9"/>
  <c r="E15" i="9" s="1"/>
  <c r="C30" i="9"/>
  <c r="D30" i="9"/>
  <c r="E30" i="9"/>
  <c r="F30" i="9"/>
  <c r="G30" i="9"/>
  <c r="H30" i="9"/>
  <c r="F4" i="9"/>
  <c r="D4" i="9"/>
  <c r="G11" i="8"/>
  <c r="F4" i="8"/>
  <c r="J4" i="8"/>
  <c r="K4" i="8"/>
  <c r="D4" i="8"/>
  <c r="H4" i="8"/>
  <c r="C4" i="8"/>
  <c r="C6" i="8"/>
  <c r="J13" i="8" s="1"/>
  <c r="G4" i="8"/>
  <c r="E4" i="8"/>
  <c r="I4" i="8"/>
  <c r="C4" i="11"/>
  <c r="E6" i="11"/>
  <c r="G7" i="6"/>
  <c r="C11" i="8"/>
  <c r="F11" i="8"/>
  <c r="I11" i="8"/>
  <c r="E11" i="8"/>
  <c r="H11" i="8"/>
  <c r="D11" i="8"/>
  <c r="C8" i="9"/>
  <c r="C6" i="9"/>
  <c r="E4" i="9"/>
  <c r="C4" i="9"/>
  <c r="G4" i="9"/>
  <c r="E8" i="7"/>
  <c r="C22" i="7"/>
  <c r="G22" i="7"/>
  <c r="L8" i="7"/>
  <c r="C8" i="7"/>
  <c r="F15" i="7"/>
  <c r="J22" i="7"/>
  <c r="F22" i="7"/>
  <c r="K8" i="7"/>
  <c r="C15" i="7"/>
  <c r="E15" i="7"/>
  <c r="I22" i="7"/>
  <c r="E22" i="7"/>
  <c r="N8" i="7"/>
  <c r="J8" i="7"/>
  <c r="F8" i="7"/>
  <c r="D15" i="7"/>
  <c r="H22" i="7"/>
  <c r="H6" i="7"/>
  <c r="C6" i="7"/>
  <c r="K6" i="7"/>
  <c r="G6" i="7"/>
  <c r="C13" i="7"/>
  <c r="I13" i="7"/>
  <c r="E13" i="7"/>
  <c r="I20" i="7"/>
  <c r="E20" i="7"/>
  <c r="N6" i="7"/>
  <c r="J6" i="7"/>
  <c r="F6" i="7"/>
  <c r="H13" i="7"/>
  <c r="D13" i="7"/>
  <c r="H20" i="7"/>
  <c r="D20" i="7"/>
  <c r="M6" i="7"/>
  <c r="I6" i="7"/>
  <c r="E6" i="7"/>
  <c r="G13" i="7"/>
  <c r="C20" i="7"/>
  <c r="G20" i="7"/>
  <c r="L6" i="7"/>
  <c r="D6" i="7"/>
  <c r="F13" i="7"/>
  <c r="J20" i="7"/>
  <c r="J18" i="7"/>
  <c r="H18" i="7"/>
  <c r="D18" i="7"/>
  <c r="C18" i="7"/>
  <c r="F18" i="7"/>
  <c r="L7" i="6"/>
  <c r="E7" i="6"/>
  <c r="P7" i="6"/>
  <c r="K7" i="6"/>
  <c r="Q7" i="6"/>
  <c r="I7" i="6"/>
  <c r="O7" i="6"/>
  <c r="C7" i="6"/>
  <c r="M7" i="6"/>
  <c r="H7" i="6"/>
  <c r="M5" i="6"/>
  <c r="Q5" i="6"/>
  <c r="O5" i="6"/>
  <c r="C5" i="6"/>
  <c r="I5" i="6"/>
  <c r="E5" i="6"/>
  <c r="R9" i="6"/>
  <c r="N9" i="6"/>
  <c r="J9" i="6"/>
  <c r="F9" i="6"/>
  <c r="M9" i="6"/>
  <c r="E9" i="6"/>
  <c r="P9" i="6"/>
  <c r="D9" i="6"/>
  <c r="L9" i="6"/>
  <c r="C9" i="6"/>
  <c r="O9" i="6"/>
  <c r="K9" i="6"/>
  <c r="N7" i="6"/>
  <c r="J7" i="6"/>
  <c r="F7" i="6"/>
  <c r="N5" i="6"/>
  <c r="J5" i="6"/>
  <c r="F5" i="6"/>
  <c r="P5" i="6"/>
  <c r="L5" i="6"/>
  <c r="H5" i="6"/>
  <c r="D5" i="6"/>
  <c r="K5" i="6"/>
  <c r="D13" i="5"/>
  <c r="F8" i="11"/>
  <c r="M8" i="11"/>
  <c r="N8" i="11"/>
  <c r="C8" i="11"/>
  <c r="J8" i="11"/>
  <c r="Q8" i="11"/>
  <c r="I8" i="11"/>
  <c r="O8" i="11"/>
  <c r="K8" i="11"/>
  <c r="G8" i="11"/>
  <c r="E8" i="11"/>
  <c r="P8" i="11"/>
  <c r="L8" i="11"/>
  <c r="H8" i="11"/>
  <c r="O6" i="11"/>
  <c r="Q6" i="11"/>
  <c r="P6" i="11"/>
  <c r="L6" i="11"/>
  <c r="H6" i="11"/>
  <c r="C6" i="11"/>
  <c r="N6" i="11"/>
  <c r="J6" i="11"/>
  <c r="F6" i="11"/>
  <c r="M6" i="11"/>
  <c r="I6" i="11"/>
  <c r="M4" i="11"/>
  <c r="P4" i="11"/>
  <c r="L4" i="11"/>
  <c r="G4" i="11"/>
  <c r="O4" i="11"/>
  <c r="K4" i="11"/>
  <c r="E4" i="11"/>
  <c r="Q4" i="11"/>
  <c r="H4" i="11"/>
  <c r="N4" i="11"/>
  <c r="I4" i="11"/>
  <c r="D4" i="11"/>
  <c r="J4" i="11"/>
  <c r="L34" i="9"/>
  <c r="H34" i="9"/>
  <c r="D34" i="9"/>
  <c r="J34" i="9"/>
  <c r="F34" i="9"/>
  <c r="C34" i="9"/>
  <c r="I34" i="9"/>
  <c r="E34" i="9"/>
  <c r="K34" i="9"/>
  <c r="G32" i="9"/>
  <c r="K32" i="9"/>
  <c r="L32" i="9"/>
  <c r="H32" i="9"/>
  <c r="D32" i="9"/>
  <c r="J32" i="9"/>
  <c r="F32" i="9"/>
  <c r="C32" i="9"/>
  <c r="I32" i="9"/>
  <c r="K30" i="9"/>
  <c r="J30" i="9"/>
  <c r="I30" i="9"/>
  <c r="L30" i="9"/>
  <c r="F8" i="9"/>
  <c r="E8" i="9"/>
  <c r="D8" i="9"/>
  <c r="E6" i="9"/>
  <c r="F6" i="9"/>
  <c r="D6" i="9"/>
  <c r="E15" i="8"/>
  <c r="I15" i="8"/>
  <c r="J8" i="8"/>
  <c r="F8" i="8"/>
  <c r="C15" i="8"/>
  <c r="F15" i="8"/>
  <c r="G8" i="8"/>
  <c r="H15" i="8"/>
  <c r="D15" i="8"/>
  <c r="I8" i="8"/>
  <c r="E8" i="8"/>
  <c r="G15" i="8"/>
  <c r="C8" i="8"/>
  <c r="H8" i="8"/>
  <c r="I18" i="7"/>
  <c r="K16" i="5"/>
  <c r="F7" i="5"/>
  <c r="F4" i="3"/>
  <c r="F5" i="3"/>
  <c r="F6" i="3"/>
  <c r="F9" i="3"/>
  <c r="F10" i="3"/>
  <c r="F11" i="3"/>
  <c r="F12" i="3"/>
  <c r="F13" i="3"/>
  <c r="F16" i="3"/>
  <c r="F17" i="3"/>
  <c r="F18" i="3"/>
  <c r="F19" i="3"/>
  <c r="F20" i="3"/>
  <c r="F21" i="3"/>
  <c r="F22" i="3"/>
  <c r="F3" i="3"/>
  <c r="K22" i="7" l="1"/>
  <c r="J11" i="8"/>
  <c r="H8" i="9"/>
  <c r="H4" i="9"/>
  <c r="K20" i="7"/>
  <c r="S9" i="6"/>
  <c r="S7" i="6"/>
  <c r="S5" i="6"/>
  <c r="C13" i="5"/>
  <c r="E5" i="5"/>
  <c r="I13" i="5"/>
  <c r="H13" i="5"/>
  <c r="C5" i="5"/>
  <c r="F13" i="5"/>
  <c r="E13" i="5"/>
  <c r="G13" i="5"/>
  <c r="H5" i="5"/>
  <c r="I5" i="5"/>
  <c r="F5" i="5"/>
  <c r="D5" i="5"/>
  <c r="G5" i="5"/>
  <c r="F24" i="3"/>
  <c r="D17" i="5"/>
  <c r="H17" i="5"/>
  <c r="E9" i="5"/>
  <c r="I9" i="5"/>
  <c r="C17" i="5"/>
  <c r="E17" i="5"/>
  <c r="F9" i="5"/>
  <c r="C9" i="5"/>
  <c r="F17" i="5"/>
  <c r="G17" i="5"/>
  <c r="D9" i="5"/>
  <c r="H9" i="5"/>
  <c r="G9" i="5"/>
  <c r="F15" i="5"/>
  <c r="C15" i="5"/>
  <c r="G7" i="5"/>
  <c r="E7" i="5"/>
  <c r="G15" i="5"/>
  <c r="D7" i="5"/>
  <c r="H7" i="5"/>
  <c r="H15" i="5"/>
  <c r="E15" i="5"/>
  <c r="I15" i="5"/>
  <c r="C7" i="5"/>
  <c r="D15" i="5"/>
  <c r="I7" i="5"/>
  <c r="R8" i="11"/>
  <c r="R6" i="11"/>
  <c r="R4" i="11"/>
  <c r="M34" i="9"/>
  <c r="M32" i="9"/>
  <c r="M30" i="9"/>
  <c r="H6" i="9"/>
  <c r="J15" i="8"/>
  <c r="J5" i="5" l="1"/>
  <c r="J13" i="5"/>
  <c r="J9" i="5"/>
  <c r="J7" i="5"/>
  <c r="J15" i="5"/>
  <c r="J17" i="5"/>
  <c r="E4" i="2"/>
  <c r="E5" i="2"/>
  <c r="E6" i="2" l="1"/>
  <c r="K13" i="5"/>
  <c r="K15" i="5"/>
  <c r="K17" i="5"/>
  <c r="H10" i="4" l="1"/>
  <c r="D10" i="4"/>
  <c r="C10" i="4"/>
  <c r="E10" i="4"/>
  <c r="F10" i="4"/>
  <c r="I10" i="4"/>
  <c r="H4" i="4"/>
  <c r="I4" i="4"/>
  <c r="D8" i="4"/>
  <c r="D6" i="4"/>
  <c r="C6" i="4"/>
  <c r="F6" i="4"/>
  <c r="E4" i="4"/>
  <c r="D4" i="4"/>
  <c r="C4" i="4"/>
  <c r="F4" i="4"/>
  <c r="J4" i="4" l="1"/>
  <c r="J10" i="4"/>
  <c r="J8" i="4"/>
</calcChain>
</file>

<file path=xl/sharedStrings.xml><?xml version="1.0" encoding="utf-8"?>
<sst xmlns="http://schemas.openxmlformats.org/spreadsheetml/2006/main" count="340" uniqueCount="167">
  <si>
    <t>建築營造類</t>
    <phoneticPr fontId="1" type="noConversion"/>
  </si>
  <si>
    <t>科學、技術、工程、數學類</t>
    <phoneticPr fontId="1" type="noConversion"/>
  </si>
  <si>
    <t>物流運輸類</t>
    <phoneticPr fontId="1" type="noConversion"/>
  </si>
  <si>
    <t>天然資源、食品與農業類</t>
    <phoneticPr fontId="1" type="noConversion"/>
  </si>
  <si>
    <t>藝文與影音傳播類</t>
    <phoneticPr fontId="1" type="noConversion"/>
  </si>
  <si>
    <t>資訊科技類</t>
    <phoneticPr fontId="1" type="noConversion"/>
  </si>
  <si>
    <t>企業經營管理類</t>
    <phoneticPr fontId="1" type="noConversion"/>
  </si>
  <si>
    <t>政府公共事務類</t>
    <phoneticPr fontId="1" type="noConversion"/>
  </si>
  <si>
    <t>教育與訓練類</t>
    <phoneticPr fontId="1" type="noConversion"/>
  </si>
  <si>
    <t>個人及社會服務類</t>
    <phoneticPr fontId="1" type="noConversion"/>
  </si>
  <si>
    <t>休閒與觀光旅遊類</t>
    <phoneticPr fontId="1" type="noConversion"/>
  </si>
  <si>
    <t>學制</t>
    <phoneticPr fontId="1" type="noConversion"/>
  </si>
  <si>
    <t>學制</t>
    <phoneticPr fontId="1" type="noConversion"/>
  </si>
  <si>
    <t>應追蹤人數
(不含陸生、外國學生)</t>
    <phoneticPr fontId="1" type="noConversion"/>
  </si>
  <si>
    <t>已追蹤人數</t>
    <phoneticPr fontId="1" type="noConversion"/>
  </si>
  <si>
    <t>未追蹤人數
(拒答或失聯)</t>
    <phoneticPr fontId="1" type="noConversion"/>
  </si>
  <si>
    <t>回收率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</si>
  <si>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</si>
  <si>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</si>
  <si>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</si>
  <si>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小計</t>
    <phoneticPr fontId="1" type="noConversion"/>
  </si>
  <si>
    <t>系所</t>
    <phoneticPr fontId="1" type="noConversion"/>
  </si>
  <si>
    <t>小計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</si>
  <si>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</si>
  <si>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</si>
  <si>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</si>
  <si>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人數</t>
    <phoneticPr fontId="1" type="noConversion"/>
  </si>
  <si>
    <t>百分比(%)</t>
    <phoneticPr fontId="1" type="noConversion"/>
  </si>
  <si>
    <t>整體</t>
    <phoneticPr fontId="1" type="noConversion"/>
  </si>
  <si>
    <t>學制</t>
    <phoneticPr fontId="1" type="noConversion"/>
  </si>
  <si>
    <t>全職工作</t>
    <phoneticPr fontId="1" type="noConversion"/>
  </si>
  <si>
    <t>企業(含民營企業或國營企業)</t>
    <phoneticPr fontId="1" type="noConversion"/>
  </si>
  <si>
    <t>政府部門(含職業軍人)</t>
    <phoneticPr fontId="1" type="noConversion"/>
  </si>
  <si>
    <t>學校(公私立大學、高、國中小)</t>
    <phoneticPr fontId="1" type="noConversion"/>
  </si>
  <si>
    <t>非營利機構</t>
    <phoneticPr fontId="1" type="noConversion"/>
  </si>
  <si>
    <t>創業</t>
    <phoneticPr fontId="1" type="noConversion"/>
  </si>
  <si>
    <t>自由工作者(以接案維生或個人服務，例如撰稿人)</t>
    <phoneticPr fontId="1" type="noConversion"/>
  </si>
  <si>
    <t>其他</t>
    <phoneticPr fontId="1" type="noConversion"/>
  </si>
  <si>
    <t>學制</t>
    <phoneticPr fontId="1" type="noConversion"/>
  </si>
  <si>
    <t>製造類</t>
    <phoneticPr fontId="1" type="noConversion"/>
  </si>
  <si>
    <t>醫療保健類</t>
    <phoneticPr fontId="1" type="noConversion"/>
  </si>
  <si>
    <t>金融財務類</t>
    <phoneticPr fontId="1" type="noConversion"/>
  </si>
  <si>
    <t>行銷與銷售類</t>
    <phoneticPr fontId="1" type="noConversion"/>
  </si>
  <si>
    <t>司法、法律與公共安全類</t>
    <phoneticPr fontId="1" type="noConversion"/>
  </si>
  <si>
    <t>人數</t>
    <phoneticPr fontId="1" type="noConversion"/>
  </si>
  <si>
    <t>基隆市</t>
    <phoneticPr fontId="1" type="noConversion"/>
  </si>
  <si>
    <t>新北市</t>
    <phoneticPr fontId="1" type="noConversion"/>
  </si>
  <si>
    <t>台北市</t>
    <phoneticPr fontId="1" type="noConversion"/>
  </si>
  <si>
    <t>新竹縣</t>
    <phoneticPr fontId="1" type="noConversion"/>
  </si>
  <si>
    <t>新竹市</t>
    <phoneticPr fontId="1" type="noConversion"/>
  </si>
  <si>
    <t>苗栗縣</t>
    <phoneticPr fontId="1" type="noConversion"/>
  </si>
  <si>
    <t>台中市</t>
    <phoneticPr fontId="1" type="noConversion"/>
  </si>
  <si>
    <t>南投縣</t>
    <phoneticPr fontId="1" type="noConversion"/>
  </si>
  <si>
    <t>彰化縣</t>
    <phoneticPr fontId="1" type="noConversion"/>
  </si>
  <si>
    <t>雲林縣</t>
    <phoneticPr fontId="1" type="noConversion"/>
  </si>
  <si>
    <t>嘉義縣</t>
    <phoneticPr fontId="1" type="noConversion"/>
  </si>
  <si>
    <t>嘉義市</t>
    <phoneticPr fontId="1" type="noConversion"/>
  </si>
  <si>
    <t>台南市</t>
    <phoneticPr fontId="1" type="noConversion"/>
  </si>
  <si>
    <t>高雄市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</si>
  <si>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</si>
  <si>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</si>
  <si>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</si>
  <si>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宜蘭縣</t>
    <phoneticPr fontId="1" type="noConversion"/>
  </si>
  <si>
    <t>金門縣</t>
    <phoneticPr fontId="1" type="noConversion"/>
  </si>
  <si>
    <t>澎湖縣</t>
    <phoneticPr fontId="1" type="noConversion"/>
  </si>
  <si>
    <t>桃園市</t>
    <phoneticPr fontId="1" type="noConversion"/>
  </si>
  <si>
    <t>連江縣</t>
    <phoneticPr fontId="1" type="noConversion"/>
  </si>
  <si>
    <t>亞洲(香港、澳門、大陸地區)</t>
    <phoneticPr fontId="1" type="noConversion"/>
  </si>
  <si>
    <t>亞洲(香港、澳門、大陸地區以外國家)</t>
    <phoneticPr fontId="1" type="noConversion"/>
  </si>
  <si>
    <t>大洋洲</t>
    <phoneticPr fontId="1" type="noConversion"/>
  </si>
  <si>
    <t>非洲</t>
    <phoneticPr fontId="1" type="noConversion"/>
  </si>
  <si>
    <t>歐洲</t>
    <phoneticPr fontId="1" type="noConversion"/>
  </si>
  <si>
    <t>北美洲</t>
    <phoneticPr fontId="1" type="noConversion"/>
  </si>
  <si>
    <t>中美洲</t>
    <phoneticPr fontId="1" type="noConversion"/>
  </si>
  <si>
    <t>南美洲</t>
    <phoneticPr fontId="1" type="noConversion"/>
  </si>
  <si>
    <t>非常相符</t>
    <phoneticPr fontId="1" type="noConversion"/>
  </si>
  <si>
    <t>相符</t>
    <phoneticPr fontId="1" type="noConversion"/>
  </si>
  <si>
    <t>普通</t>
    <phoneticPr fontId="1" type="noConversion"/>
  </si>
  <si>
    <t>不相符</t>
    <phoneticPr fontId="1" type="noConversion"/>
  </si>
  <si>
    <t>非常不相符</t>
    <phoneticPr fontId="1" type="noConversion"/>
  </si>
  <si>
    <t>專業知識、知能傳授</t>
    <phoneticPr fontId="1" type="noConversion"/>
  </si>
  <si>
    <t>同學及老師人脈</t>
    <phoneticPr fontId="1" type="noConversion"/>
  </si>
  <si>
    <t>課程實務/實作活動</t>
    <phoneticPr fontId="1" type="noConversion"/>
  </si>
  <si>
    <t>業界實習</t>
    <phoneticPr fontId="1" type="noConversion"/>
  </si>
  <si>
    <t>社團活動</t>
    <phoneticPr fontId="1" type="noConversion"/>
  </si>
  <si>
    <t>語言學習</t>
    <phoneticPr fontId="1" type="noConversion"/>
  </si>
  <si>
    <t>參與國際交流活動</t>
    <phoneticPr fontId="1" type="noConversion"/>
  </si>
  <si>
    <t>志工服務、服務學習</t>
    <phoneticPr fontId="1" type="noConversion"/>
  </si>
  <si>
    <t>研究或教學助理</t>
    <phoneticPr fontId="1" type="noConversion"/>
  </si>
  <si>
    <t>其他訓練</t>
    <phoneticPr fontId="1" type="noConversion"/>
  </si>
  <si>
    <t>學制</t>
    <phoneticPr fontId="1" type="noConversion"/>
  </si>
  <si>
    <t>服役中或等待服役中</t>
    <phoneticPr fontId="1" type="noConversion"/>
  </si>
  <si>
    <t>準備考試(國內研究所)</t>
    <phoneticPr fontId="1" type="noConversion"/>
  </si>
  <si>
    <t>準備考試(出國留學)</t>
    <phoneticPr fontId="1" type="noConversion"/>
  </si>
  <si>
    <t>準備考試(證照)</t>
    <phoneticPr fontId="1" type="noConversion"/>
  </si>
  <si>
    <t>準備考試(公務人員)</t>
    <phoneticPr fontId="1" type="noConversion"/>
  </si>
  <si>
    <t>準備考試(其他考試)</t>
    <phoneticPr fontId="1" type="noConversion"/>
  </si>
  <si>
    <t>尋找工作中(薪水不滿意)</t>
    <phoneticPr fontId="1" type="noConversion"/>
  </si>
  <si>
    <t>尋找工作中(沒有工作機會)</t>
    <phoneticPr fontId="1" type="noConversion"/>
  </si>
  <si>
    <t>尋找工作中(公司財務或制度不穩健)</t>
    <phoneticPr fontId="1" type="noConversion"/>
  </si>
  <si>
    <t>尋找工作中(工作地點不適合)</t>
    <phoneticPr fontId="1" type="noConversion"/>
  </si>
  <si>
    <t>尋找工作中(與所學不符)</t>
    <phoneticPr fontId="1" type="noConversion"/>
  </si>
  <si>
    <t>尋找工作中(不符合家人的期望)</t>
    <phoneticPr fontId="1" type="noConversion"/>
  </si>
  <si>
    <t>尋找工作中(工作內容不滿意)</t>
    <phoneticPr fontId="1" type="noConversion"/>
  </si>
  <si>
    <t>護理科</t>
    <phoneticPr fontId="5" type="noConversion"/>
  </si>
  <si>
    <t>幼保科</t>
    <phoneticPr fontId="5" type="noConversion"/>
  </si>
  <si>
    <t>資管科</t>
    <phoneticPr fontId="5" type="noConversion"/>
  </si>
  <si>
    <t>企管科</t>
    <phoneticPr fontId="5" type="noConversion"/>
  </si>
  <si>
    <t>動畫科</t>
    <phoneticPr fontId="5" type="noConversion"/>
  </si>
  <si>
    <t>企業管理學系</t>
    <phoneticPr fontId="5" type="noConversion"/>
  </si>
  <si>
    <t>休閒管理學系</t>
    <phoneticPr fontId="5" type="noConversion"/>
  </si>
  <si>
    <t>升學</t>
    <phoneticPr fontId="1" type="noConversion"/>
  </si>
  <si>
    <t>就業</t>
    <phoneticPr fontId="1" type="noConversion"/>
  </si>
  <si>
    <t>家管</t>
    <phoneticPr fontId="1" type="noConversion"/>
  </si>
  <si>
    <t>兵役</t>
    <phoneticPr fontId="1" type="noConversion"/>
  </si>
  <si>
    <t>待業</t>
    <phoneticPr fontId="1" type="noConversion"/>
  </si>
  <si>
    <t>小計</t>
    <phoneticPr fontId="1" type="noConversion"/>
  </si>
  <si>
    <t>小計</t>
    <phoneticPr fontId="1" type="noConversion"/>
  </si>
  <si>
    <t>全職工作</t>
    <phoneticPr fontId="1" type="noConversion"/>
  </si>
  <si>
    <t>兼職工作</t>
    <phoneticPr fontId="1" type="noConversion"/>
  </si>
  <si>
    <t>一、全校問卷回收狀況</t>
    <phoneticPr fontId="1" type="noConversion"/>
  </si>
  <si>
    <t>二、各學制與系所回收狀況</t>
    <phoneticPr fontId="1" type="noConversion"/>
  </si>
  <si>
    <t>一、畢業後現況</t>
    <phoneticPr fontId="1" type="noConversion"/>
  </si>
  <si>
    <t>二、任職機構性質</t>
    <phoneticPr fontId="1" type="noConversion"/>
  </si>
  <si>
    <t>三、工作職業類型</t>
    <phoneticPr fontId="1" type="noConversion"/>
  </si>
  <si>
    <t>四、任職工作地點</t>
    <phoneticPr fontId="1" type="noConversion"/>
  </si>
  <si>
    <t>五、工作平均每月收入</t>
    <phoneticPr fontId="1" type="noConversion"/>
  </si>
  <si>
    <t>視光科</t>
    <phoneticPr fontId="1" type="noConversion"/>
  </si>
  <si>
    <t>應外科</t>
    <phoneticPr fontId="5" type="noConversion"/>
  </si>
  <si>
    <t>健康數位科技學系</t>
    <phoneticPr fontId="5" type="noConversion"/>
  </si>
  <si>
    <t>健康照護管理學系</t>
    <phoneticPr fontId="5" type="noConversion"/>
  </si>
  <si>
    <t>餐飲管理學系</t>
    <phoneticPr fontId="5" type="noConversion"/>
  </si>
  <si>
    <t>22,000元以下</t>
    <phoneticPr fontId="1" type="noConversion"/>
  </si>
  <si>
    <t>22,001
~
25,000
元</t>
    <phoneticPr fontId="1" type="noConversion"/>
  </si>
  <si>
    <t>25,001
~
28,000
元</t>
    <phoneticPr fontId="1" type="noConversion"/>
  </si>
  <si>
    <t>28,001
~
31,000
元</t>
    <phoneticPr fontId="1" type="noConversion"/>
  </si>
  <si>
    <t>31,001
~
34,000
元</t>
    <phoneticPr fontId="1" type="noConversion"/>
  </si>
  <si>
    <t>34,001
~
37,000
元</t>
    <phoneticPr fontId="1" type="noConversion"/>
  </si>
  <si>
    <t>37,001
~
40,000
元</t>
    <phoneticPr fontId="1" type="noConversion"/>
  </si>
  <si>
    <t>40,001
~
43,000
元</t>
    <phoneticPr fontId="1" type="noConversion"/>
  </si>
  <si>
    <t>43,001
~
46,000
元</t>
    <phoneticPr fontId="1" type="noConversion"/>
  </si>
  <si>
    <t>46,001
~
49,000
元</t>
    <phoneticPr fontId="1" type="noConversion"/>
  </si>
  <si>
    <t>49,001
~
52,000
元</t>
    <phoneticPr fontId="1" type="noConversion"/>
  </si>
  <si>
    <t>52,001
~
55,000
元</t>
    <phoneticPr fontId="1" type="noConversion"/>
  </si>
  <si>
    <t>55,001
~
60,000
元</t>
    <phoneticPr fontId="1" type="noConversion"/>
  </si>
  <si>
    <t>60,001
~
65,000
元</t>
    <phoneticPr fontId="1" type="noConversion"/>
  </si>
  <si>
    <t>65,001
元以上</t>
    <phoneticPr fontId="1" type="noConversion"/>
  </si>
  <si>
    <t>應用外語學系</t>
  </si>
  <si>
    <t>企業管理學系</t>
  </si>
  <si>
    <t>健康照護管理學系</t>
  </si>
  <si>
    <t>餐飲管理學系</t>
  </si>
  <si>
    <t>休閒管理學系</t>
  </si>
  <si>
    <t>應用外語學系</t>
    <phoneticPr fontId="5" type="noConversion"/>
  </si>
  <si>
    <t>長期照護學系</t>
    <phoneticPr fontId="5" type="noConversion"/>
  </si>
  <si>
    <t>嬰幼兒保育學系</t>
    <phoneticPr fontId="5" type="noConversion"/>
  </si>
  <si>
    <t>保健美容學系</t>
    <phoneticPr fontId="5" type="noConversion"/>
  </si>
  <si>
    <t>準備考試(含出國留學)</t>
    <phoneticPr fontId="1" type="noConversion"/>
  </si>
  <si>
    <t>六、目前所具備的專業能力與工作所要求的相符程度</t>
    <phoneticPr fontId="1" type="noConversion"/>
  </si>
  <si>
    <t>七、目前的工作內容，是否需要具備專業證照</t>
    <phoneticPr fontId="1" type="noConversion"/>
  </si>
  <si>
    <t>項目</t>
    <phoneticPr fontId="1" type="noConversion"/>
  </si>
  <si>
    <t>需要</t>
    <phoneticPr fontId="1" type="noConversion"/>
  </si>
  <si>
    <t>不需要</t>
    <phoneticPr fontId="1" type="noConversion"/>
  </si>
  <si>
    <t>八、目前的工作內容與原就讀系、所、學位學程之專業訓練課程，其相符程度</t>
    <phoneticPr fontId="1" type="noConversion"/>
  </si>
  <si>
    <t>九、在學期間「學習經驗」對於現在工作有所幫助</t>
    <phoneticPr fontId="1" type="noConversion"/>
  </si>
  <si>
    <t>十、目前未就業原因(不含家管)</t>
    <phoneticPr fontId="1" type="noConversion"/>
  </si>
  <si>
    <t>其他(含不想找工作、生病等)</t>
    <phoneticPr fontId="1" type="noConversion"/>
  </si>
  <si>
    <t>進修中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</si>
</sst>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rgb="FF000000"/>
      <name val="Arial"/>
      <family val="2"/>
    </font>
    <font>
      <sz val="11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Arial"/>
      <family val="2"/>
    </font>
    <font>
      <sz val="12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2" fillId="0" borderId="7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9" fontId="2" fillId="0" borderId="9" xfId="1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26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27" xfId="1" applyNumberFormat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0" fontId="2" fillId="0" borderId="18" xfId="1" applyNumberFormat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 textRotation="255" wrapText="1"/>
    </xf>
    <xf numFmtId="0" fontId="6" fillId="2" borderId="28" xfId="0" applyFont="1" applyFill="1" applyBorder="1" applyAlignment="1">
      <alignment vertical="center" textRotation="255" wrapText="1"/>
    </xf>
    <xf numFmtId="0" fontId="6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0" fontId="2" fillId="0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vertical="center" wrapText="1"/>
    </xf>
    <xf numFmtId="0" fontId="9" fillId="4" borderId="34" xfId="0" applyFont="1" applyFill="1" applyBorder="1" applyAlignment="1">
      <alignment horizontal="right" vertical="center" wrapText="1"/>
    </xf>
    <xf numFmtId="10" fontId="9" fillId="4" borderId="34" xfId="0" applyNumberFormat="1" applyFont="1" applyFill="1" applyBorder="1" applyAlignment="1">
      <alignment horizontal="right" vertical="center" wrapText="1"/>
    </xf>
    <xf numFmtId="0" fontId="9" fillId="3" borderId="34" xfId="0" applyFont="1" applyFill="1" applyBorder="1" applyAlignment="1">
      <alignment vertical="center" wrapText="1"/>
    </xf>
    <xf numFmtId="0" fontId="9" fillId="3" borderId="34" xfId="0" applyFont="1" applyFill="1" applyBorder="1" applyAlignment="1">
      <alignment horizontal="right" vertical="center" wrapText="1"/>
    </xf>
    <xf numFmtId="10" fontId="9" fillId="3" borderId="34" xfId="0" applyNumberFormat="1" applyFont="1" applyFill="1" applyBorder="1" applyAlignment="1">
      <alignment horizontal="right" vertical="center" wrapText="1"/>
    </xf>
    <xf numFmtId="3" fontId="9" fillId="3" borderId="34" xfId="0" applyNumberFormat="1" applyFont="1" applyFill="1" applyBorder="1" applyAlignment="1">
      <alignment horizontal="right" vertical="center" wrapText="1"/>
    </xf>
    <xf numFmtId="0" fontId="9" fillId="4" borderId="35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vertical="center" wrapText="1"/>
    </xf>
    <xf numFmtId="10" fontId="2" fillId="0" borderId="3" xfId="1" applyNumberFormat="1" applyFont="1" applyBorder="1" applyAlignment="1">
      <alignment horizontal="center" vertical="center"/>
    </xf>
    <xf numFmtId="9" fontId="2" fillId="0" borderId="3" xfId="1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0" fontId="10" fillId="0" borderId="3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0" fontId="2" fillId="0" borderId="6" xfId="1" applyNumberFormat="1" applyFont="1" applyFill="1" applyBorder="1" applyAlignment="1">
      <alignment horizontal="center" vertical="center"/>
    </xf>
    <xf numFmtId="10" fontId="2" fillId="0" borderId="8" xfId="1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10" fontId="2" fillId="0" borderId="36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0" fontId="6" fillId="2" borderId="13" xfId="0" applyNumberFormat="1" applyFont="1" applyFill="1" applyBorder="1" applyAlignment="1">
      <alignment horizontal="left" vertical="center" wrapText="1"/>
    </xf>
    <xf numFmtId="0" fontId="8" fillId="0" borderId="33" xfId="0" applyFont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9" fontId="2" fillId="0" borderId="28" xfId="1" applyFont="1" applyFill="1" applyBorder="1" applyAlignment="1">
      <alignment horizontal="center" vertical="center"/>
    </xf>
    <xf numFmtId="9" fontId="2" fillId="0" borderId="26" xfId="1" applyFont="1" applyFill="1" applyBorder="1" applyAlignment="1">
      <alignment horizontal="center" vertical="center"/>
    </xf>
    <xf numFmtId="9" fontId="2" fillId="0" borderId="29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5" zoomScaleNormal="85" workbookViewId="0">
      <selection activeCell="B14" sqref="B14"/>
    </sheetView>
  </sheetViews>
  <sheetFormatPr defaultRowHeight="15.75" x14ac:dyDescent="0.25"/>
  <cols>
    <col min="1" max="1" width="20.625" style="1" customWidth="1"/>
    <col min="2" max="5" width="25.625" style="1" customWidth="1"/>
    <col min="6" max="16384" width="9" style="1"/>
  </cols>
  <sheetData>
    <row r="1" spans="1:10" s="56" customFormat="1" ht="21.75" thickBot="1" x14ac:dyDescent="0.3">
      <c r="A1" s="108" t="s">
        <v>120</v>
      </c>
      <c r="B1" s="108"/>
      <c r="C1" s="108"/>
    </row>
    <row r="2" spans="1:10" ht="50.1" customHeight="1" x14ac:dyDescent="0.25">
      <c r="A2" s="77" t="s">
        <v>12</v>
      </c>
      <c r="B2" s="38" t="s">
        <v>13</v>
      </c>
      <c r="C2" s="78" t="s">
        <v>14</v>
      </c>
      <c r="D2" s="38" t="s">
        <v>15</v>
      </c>
      <c r="E2" s="39" t="s">
        <v>16</v>
      </c>
      <c r="F2" s="46"/>
      <c r="G2" s="46"/>
    </row>
    <row r="3" spans="1:10" ht="24.95" customHeight="1" x14ac:dyDescent="0.25">
      <c r="A3" s="4" t="s">
        <v>17</v>
      </c>
      <c r="B3" s="84">
        <v>564</v>
      </c>
      <c r="C3" s="84">
        <v>504</v>
      </c>
      <c r="D3" s="75">
        <v>60</v>
      </c>
      <c r="E3" s="5">
        <f>C3/B3</f>
        <v>0.8936170212765957</v>
      </c>
    </row>
    <row r="4" spans="1:10" ht="24.95" customHeight="1" x14ac:dyDescent="0.25">
      <c r="A4" s="76" t="s">
        <v>18</v>
      </c>
      <c r="B4" s="6">
        <v>141</v>
      </c>
      <c r="C4" s="6">
        <v>113</v>
      </c>
      <c r="D4" s="75">
        <v>28</v>
      </c>
      <c r="E4" s="23">
        <f t="shared" ref="E4:E5" si="0">C4/B4</f>
        <v>0.8014184397163121</v>
      </c>
      <c r="F4" s="15"/>
      <c r="G4" s="15"/>
      <c r="H4" s="15"/>
      <c r="I4" s="15"/>
      <c r="J4" s="15"/>
    </row>
    <row r="5" spans="1:10" ht="24.95" customHeight="1" x14ac:dyDescent="0.25">
      <c r="A5" s="76" t="s">
        <v>19</v>
      </c>
      <c r="B5" s="6">
        <v>12</v>
      </c>
      <c r="C5" s="6">
        <v>11</v>
      </c>
      <c r="D5" s="75">
        <v>1</v>
      </c>
      <c r="E5" s="23">
        <f t="shared" si="0"/>
        <v>0.91666666666666663</v>
      </c>
      <c r="F5" s="15"/>
      <c r="G5" s="15"/>
      <c r="H5" s="15"/>
      <c r="I5" s="15"/>
      <c r="J5" s="15"/>
    </row>
    <row r="6" spans="1:10" ht="24.95" customHeight="1" thickBot="1" x14ac:dyDescent="0.3">
      <c r="A6" s="32" t="s">
        <v>20</v>
      </c>
      <c r="B6" s="33">
        <v>717</v>
      </c>
      <c r="C6" s="34">
        <f>SUM(C3:C5)</f>
        <v>628</v>
      </c>
      <c r="D6" s="107">
        <f>B6-C6</f>
        <v>89</v>
      </c>
      <c r="E6" s="35">
        <f>C6/B6</f>
        <v>0.87587168758716871</v>
      </c>
      <c r="F6" s="15"/>
      <c r="G6" s="15"/>
      <c r="H6" s="15"/>
      <c r="I6" s="15"/>
      <c r="J6" s="15"/>
    </row>
    <row r="7" spans="1:10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zoomScale="70" zoomScaleNormal="70" workbookViewId="0">
      <selection activeCell="C18" sqref="C18"/>
    </sheetView>
  </sheetViews>
  <sheetFormatPr defaultRowHeight="16.5" x14ac:dyDescent="0.25"/>
  <cols>
    <col min="1" max="1" width="20.625" customWidth="1"/>
    <col min="2" max="3" width="25.625" customWidth="1"/>
    <col min="4" max="6" width="20.625" customWidth="1"/>
    <col min="7" max="7" width="36.125" customWidth="1"/>
  </cols>
  <sheetData>
    <row r="1" spans="1:12" s="57" customFormat="1" ht="21" x14ac:dyDescent="0.25">
      <c r="A1" s="110" t="s">
        <v>121</v>
      </c>
      <c r="B1" s="110"/>
      <c r="C1" s="110"/>
    </row>
    <row r="2" spans="1:12" ht="50.1" customHeight="1" thickBot="1" x14ac:dyDescent="0.3">
      <c r="A2" s="79" t="s">
        <v>11</v>
      </c>
      <c r="B2" s="79" t="s">
        <v>21</v>
      </c>
      <c r="C2" s="52" t="s">
        <v>13</v>
      </c>
      <c r="D2" s="79" t="s">
        <v>14</v>
      </c>
      <c r="E2" s="52" t="s">
        <v>15</v>
      </c>
      <c r="F2" s="79" t="s">
        <v>16</v>
      </c>
    </row>
    <row r="3" spans="1:12" ht="20.100000000000001" customHeight="1" thickBot="1" x14ac:dyDescent="0.3">
      <c r="A3" s="109" t="s">
        <v>17</v>
      </c>
      <c r="B3" s="75" t="s">
        <v>104</v>
      </c>
      <c r="C3" s="97">
        <v>189</v>
      </c>
      <c r="D3" s="97">
        <v>161</v>
      </c>
      <c r="E3" s="97">
        <v>28</v>
      </c>
      <c r="F3" s="69">
        <f>D3/C3</f>
        <v>0.85185185185185186</v>
      </c>
      <c r="G3" s="67"/>
      <c r="H3" s="61"/>
      <c r="I3" s="61"/>
      <c r="J3" s="61"/>
      <c r="K3" s="62"/>
      <c r="L3" s="62"/>
    </row>
    <row r="4" spans="1:12" ht="20.100000000000001" customHeight="1" thickBot="1" x14ac:dyDescent="0.3">
      <c r="A4" s="109"/>
      <c r="B4" s="75" t="s">
        <v>105</v>
      </c>
      <c r="C4" s="97">
        <v>114</v>
      </c>
      <c r="D4" s="97">
        <v>105</v>
      </c>
      <c r="E4" s="97">
        <v>9</v>
      </c>
      <c r="F4" s="69">
        <f t="shared" ref="F4:F24" si="0">D4/C4</f>
        <v>0.92105263157894735</v>
      </c>
      <c r="G4" s="68"/>
      <c r="H4" s="64"/>
      <c r="I4" s="64"/>
      <c r="J4" s="64"/>
      <c r="K4" s="65"/>
      <c r="L4" s="65"/>
    </row>
    <row r="5" spans="1:12" ht="20.100000000000001" customHeight="1" thickBot="1" x14ac:dyDescent="0.3">
      <c r="A5" s="109"/>
      <c r="B5" s="75" t="s">
        <v>107</v>
      </c>
      <c r="C5" s="97">
        <v>38</v>
      </c>
      <c r="D5" s="97">
        <v>38</v>
      </c>
      <c r="E5" s="97">
        <v>0</v>
      </c>
      <c r="F5" s="69">
        <f t="shared" si="0"/>
        <v>1</v>
      </c>
      <c r="G5" s="67"/>
      <c r="H5" s="61"/>
      <c r="I5" s="61"/>
      <c r="J5" s="61"/>
      <c r="K5" s="62"/>
      <c r="L5" s="62"/>
    </row>
    <row r="6" spans="1:12" ht="20.100000000000001" customHeight="1" thickBot="1" x14ac:dyDescent="0.3">
      <c r="A6" s="109"/>
      <c r="B6" s="75" t="s">
        <v>106</v>
      </c>
      <c r="C6" s="97">
        <v>52</v>
      </c>
      <c r="D6" s="97">
        <v>50</v>
      </c>
      <c r="E6" s="97">
        <v>2</v>
      </c>
      <c r="F6" s="69">
        <f t="shared" si="0"/>
        <v>0.96153846153846156</v>
      </c>
      <c r="G6" s="68"/>
      <c r="H6" s="64"/>
      <c r="I6" s="64"/>
      <c r="J6" s="64"/>
      <c r="K6" s="65"/>
      <c r="L6" s="65"/>
    </row>
    <row r="7" spans="1:12" ht="20.100000000000001" customHeight="1" thickBot="1" x14ac:dyDescent="0.3">
      <c r="A7" s="109"/>
      <c r="B7" s="75" t="s">
        <v>108</v>
      </c>
      <c r="C7" s="97">
        <v>60</v>
      </c>
      <c r="D7" s="97">
        <v>51</v>
      </c>
      <c r="E7" s="97">
        <v>9</v>
      </c>
      <c r="F7" s="69">
        <f t="shared" si="0"/>
        <v>0.85</v>
      </c>
      <c r="G7" s="67"/>
      <c r="H7" s="61"/>
      <c r="I7" s="61"/>
      <c r="J7" s="61"/>
      <c r="K7" s="62"/>
      <c r="L7" s="62"/>
    </row>
    <row r="8" spans="1:12" ht="20.100000000000001" customHeight="1" thickBot="1" x14ac:dyDescent="0.3">
      <c r="A8" s="109"/>
      <c r="B8" s="75" t="s">
        <v>127</v>
      </c>
      <c r="C8" s="97">
        <v>79</v>
      </c>
      <c r="D8" s="97">
        <v>71</v>
      </c>
      <c r="E8" s="97">
        <v>8</v>
      </c>
      <c r="F8" s="69">
        <f t="shared" si="0"/>
        <v>0.89873417721518989</v>
      </c>
      <c r="G8" s="67"/>
      <c r="H8" s="61"/>
      <c r="I8" s="61"/>
      <c r="J8" s="61"/>
      <c r="K8" s="62"/>
      <c r="L8" s="62"/>
    </row>
    <row r="9" spans="1:12" ht="20.100000000000001" customHeight="1" thickBot="1" x14ac:dyDescent="0.3">
      <c r="A9" s="109"/>
      <c r="B9" s="75" t="s">
        <v>128</v>
      </c>
      <c r="C9" s="97">
        <v>32</v>
      </c>
      <c r="D9" s="97">
        <v>28</v>
      </c>
      <c r="E9" s="97">
        <v>4</v>
      </c>
      <c r="F9" s="69">
        <f t="shared" si="0"/>
        <v>0.875</v>
      </c>
      <c r="G9" s="68"/>
      <c r="H9" s="64"/>
      <c r="I9" s="64"/>
      <c r="J9" s="64"/>
      <c r="K9" s="65"/>
      <c r="L9" s="65"/>
    </row>
    <row r="10" spans="1:12" ht="20.100000000000001" customHeight="1" thickBot="1" x14ac:dyDescent="0.3">
      <c r="A10" s="109" t="s">
        <v>18</v>
      </c>
      <c r="B10" s="94" t="s">
        <v>152</v>
      </c>
      <c r="C10" s="97">
        <v>2</v>
      </c>
      <c r="D10" s="94">
        <v>2</v>
      </c>
      <c r="E10" s="97">
        <v>0</v>
      </c>
      <c r="F10" s="70">
        <f t="shared" si="0"/>
        <v>1</v>
      </c>
      <c r="G10" s="67"/>
      <c r="H10" s="61"/>
      <c r="I10" s="61"/>
      <c r="J10" s="61"/>
      <c r="K10" s="62"/>
      <c r="L10" s="62"/>
    </row>
    <row r="11" spans="1:12" ht="20.100000000000001" customHeight="1" thickBot="1" x14ac:dyDescent="0.3">
      <c r="A11" s="109"/>
      <c r="B11" s="94" t="s">
        <v>109</v>
      </c>
      <c r="C11" s="97">
        <v>22</v>
      </c>
      <c r="D11" s="94">
        <v>18</v>
      </c>
      <c r="E11" s="97">
        <v>4</v>
      </c>
      <c r="F11" s="69">
        <f t="shared" si="0"/>
        <v>0.81818181818181823</v>
      </c>
      <c r="G11" s="68"/>
      <c r="H11" s="64"/>
      <c r="I11" s="64"/>
      <c r="J11" s="64"/>
      <c r="K11" s="65"/>
      <c r="L11" s="65"/>
    </row>
    <row r="12" spans="1:12" ht="20.100000000000001" customHeight="1" thickBot="1" x14ac:dyDescent="0.3">
      <c r="A12" s="109"/>
      <c r="B12" s="94" t="s">
        <v>129</v>
      </c>
      <c r="C12" s="97">
        <v>1</v>
      </c>
      <c r="D12" s="94">
        <v>1</v>
      </c>
      <c r="E12" s="97">
        <v>0</v>
      </c>
      <c r="F12" s="70">
        <f t="shared" si="0"/>
        <v>1</v>
      </c>
      <c r="G12" s="67"/>
      <c r="H12" s="61"/>
      <c r="I12" s="61"/>
      <c r="J12" s="61"/>
      <c r="K12" s="62"/>
      <c r="L12" s="62"/>
    </row>
    <row r="13" spans="1:12" ht="20.100000000000001" customHeight="1" thickBot="1" x14ac:dyDescent="0.3">
      <c r="A13" s="109"/>
      <c r="B13" s="94" t="s">
        <v>130</v>
      </c>
      <c r="C13" s="97">
        <v>7</v>
      </c>
      <c r="D13" s="94">
        <v>3</v>
      </c>
      <c r="E13" s="97">
        <v>4</v>
      </c>
      <c r="F13" s="70">
        <f t="shared" si="0"/>
        <v>0.42857142857142855</v>
      </c>
      <c r="G13" s="68"/>
      <c r="H13" s="64"/>
      <c r="I13" s="64"/>
      <c r="J13" s="64"/>
      <c r="K13" s="65"/>
      <c r="L13" s="65"/>
    </row>
    <row r="14" spans="1:12" ht="20.100000000000001" customHeight="1" thickBot="1" x14ac:dyDescent="0.3">
      <c r="A14" s="109"/>
      <c r="B14" s="94" t="s">
        <v>153</v>
      </c>
      <c r="C14" s="97">
        <v>17</v>
      </c>
      <c r="D14" s="94">
        <v>14</v>
      </c>
      <c r="E14" s="97">
        <v>3</v>
      </c>
      <c r="F14" s="70">
        <f t="shared" si="0"/>
        <v>0.82352941176470584</v>
      </c>
      <c r="G14" s="67"/>
      <c r="H14" s="61"/>
      <c r="I14" s="61"/>
      <c r="J14" s="61"/>
      <c r="K14" s="62"/>
      <c r="L14" s="62"/>
    </row>
    <row r="15" spans="1:12" ht="20.100000000000001" customHeight="1" thickBot="1" x14ac:dyDescent="0.3">
      <c r="A15" s="109"/>
      <c r="B15" s="94" t="s">
        <v>154</v>
      </c>
      <c r="C15" s="97">
        <v>71</v>
      </c>
      <c r="D15" s="94">
        <v>64</v>
      </c>
      <c r="E15" s="97">
        <v>7</v>
      </c>
      <c r="F15" s="70">
        <f t="shared" si="0"/>
        <v>0.90140845070422537</v>
      </c>
      <c r="G15" s="68"/>
      <c r="H15" s="64"/>
      <c r="I15" s="64"/>
      <c r="J15" s="64"/>
      <c r="K15" s="65"/>
      <c r="L15" s="65"/>
    </row>
    <row r="16" spans="1:12" ht="20.100000000000001" customHeight="1" thickBot="1" x14ac:dyDescent="0.3">
      <c r="A16" s="109"/>
      <c r="B16" s="94" t="s">
        <v>155</v>
      </c>
      <c r="C16" s="97">
        <v>1</v>
      </c>
      <c r="D16" s="94">
        <v>1</v>
      </c>
      <c r="E16" s="97">
        <v>0</v>
      </c>
      <c r="F16" s="69">
        <f t="shared" si="0"/>
        <v>1</v>
      </c>
      <c r="G16" s="67"/>
      <c r="H16" s="61"/>
      <c r="I16" s="61"/>
      <c r="J16" s="61"/>
      <c r="K16" s="62"/>
      <c r="L16" s="62"/>
    </row>
    <row r="17" spans="1:12" ht="20.100000000000001" customHeight="1" thickBot="1" x14ac:dyDescent="0.3">
      <c r="A17" s="109"/>
      <c r="B17" s="94" t="s">
        <v>131</v>
      </c>
      <c r="C17" s="97">
        <v>8</v>
      </c>
      <c r="D17" s="94">
        <v>7</v>
      </c>
      <c r="E17" s="97">
        <v>1</v>
      </c>
      <c r="F17" s="69">
        <f t="shared" si="0"/>
        <v>0.875</v>
      </c>
      <c r="G17" s="68"/>
      <c r="H17" s="64"/>
      <c r="I17" s="64"/>
      <c r="J17" s="64"/>
      <c r="K17" s="65"/>
      <c r="L17" s="65"/>
    </row>
    <row r="18" spans="1:12" ht="20.100000000000001" customHeight="1" thickBot="1" x14ac:dyDescent="0.3">
      <c r="A18" s="109"/>
      <c r="B18" s="94" t="s">
        <v>110</v>
      </c>
      <c r="C18" s="97">
        <v>12</v>
      </c>
      <c r="D18" s="94">
        <v>3</v>
      </c>
      <c r="E18" s="97">
        <v>9</v>
      </c>
      <c r="F18" s="70">
        <f t="shared" si="0"/>
        <v>0.25</v>
      </c>
      <c r="G18" s="67"/>
      <c r="H18" s="61"/>
      <c r="I18" s="61"/>
      <c r="J18" s="61"/>
      <c r="K18" s="62"/>
      <c r="L18" s="62"/>
    </row>
    <row r="19" spans="1:12" ht="20.100000000000001" customHeight="1" thickBot="1" x14ac:dyDescent="0.3">
      <c r="A19" s="109" t="s">
        <v>19</v>
      </c>
      <c r="B19" s="97" t="s">
        <v>147</v>
      </c>
      <c r="C19" s="97">
        <v>1</v>
      </c>
      <c r="D19" s="97">
        <v>1</v>
      </c>
      <c r="E19" s="97">
        <v>0</v>
      </c>
      <c r="F19" s="70">
        <f t="shared" si="0"/>
        <v>1</v>
      </c>
      <c r="G19" s="68"/>
      <c r="H19" s="64"/>
      <c r="I19" s="64"/>
      <c r="J19" s="64"/>
      <c r="K19" s="65"/>
      <c r="L19" s="65"/>
    </row>
    <row r="20" spans="1:12" ht="20.100000000000001" customHeight="1" thickBot="1" x14ac:dyDescent="0.3">
      <c r="A20" s="109"/>
      <c r="B20" s="97" t="s">
        <v>148</v>
      </c>
      <c r="C20" s="97">
        <v>6</v>
      </c>
      <c r="D20" s="97">
        <v>5</v>
      </c>
      <c r="E20" s="97">
        <v>1</v>
      </c>
      <c r="F20" s="70">
        <f t="shared" si="0"/>
        <v>0.83333333333333337</v>
      </c>
      <c r="G20" s="67"/>
      <c r="H20" s="61"/>
      <c r="I20" s="61"/>
      <c r="J20" s="61"/>
      <c r="K20" s="62"/>
      <c r="L20" s="62"/>
    </row>
    <row r="21" spans="1:12" ht="20.100000000000001" customHeight="1" thickBot="1" x14ac:dyDescent="0.3">
      <c r="A21" s="109"/>
      <c r="B21" s="97" t="s">
        <v>149</v>
      </c>
      <c r="C21" s="97">
        <v>1</v>
      </c>
      <c r="D21" s="97">
        <v>1</v>
      </c>
      <c r="E21" s="97">
        <v>0</v>
      </c>
      <c r="F21" s="70">
        <f t="shared" si="0"/>
        <v>1</v>
      </c>
      <c r="G21" s="68"/>
      <c r="H21" s="64"/>
      <c r="I21" s="64"/>
      <c r="J21" s="64"/>
      <c r="K21" s="65"/>
      <c r="L21" s="65"/>
    </row>
    <row r="22" spans="1:12" ht="20.100000000000001" customHeight="1" thickBot="1" x14ac:dyDescent="0.3">
      <c r="A22" s="109"/>
      <c r="B22" s="97" t="s">
        <v>150</v>
      </c>
      <c r="C22" s="97">
        <v>3</v>
      </c>
      <c r="D22" s="97">
        <v>3</v>
      </c>
      <c r="E22" s="97">
        <v>0</v>
      </c>
      <c r="F22" s="69">
        <f t="shared" si="0"/>
        <v>1</v>
      </c>
      <c r="G22" s="68"/>
      <c r="H22" s="64"/>
      <c r="I22" s="64"/>
      <c r="J22" s="64"/>
      <c r="K22" s="65"/>
      <c r="L22" s="65"/>
    </row>
    <row r="23" spans="1:12" ht="20.100000000000001" customHeight="1" thickBot="1" x14ac:dyDescent="0.3">
      <c r="A23" s="109"/>
      <c r="B23" s="97" t="s">
        <v>151</v>
      </c>
      <c r="C23" s="97">
        <v>1</v>
      </c>
      <c r="D23" s="97">
        <v>1</v>
      </c>
      <c r="E23" s="97">
        <v>0</v>
      </c>
      <c r="F23" s="69">
        <f t="shared" si="0"/>
        <v>1</v>
      </c>
      <c r="G23" s="67"/>
      <c r="H23" s="61"/>
      <c r="I23" s="61"/>
      <c r="J23" s="61"/>
      <c r="K23" s="62"/>
      <c r="L23" s="62"/>
    </row>
    <row r="24" spans="1:12" ht="24.95" customHeight="1" thickBot="1" x14ac:dyDescent="0.3">
      <c r="A24" s="109" t="s">
        <v>20</v>
      </c>
      <c r="B24" s="109"/>
      <c r="C24" s="71">
        <f>SUM(C3:C23)</f>
        <v>717</v>
      </c>
      <c r="D24" s="94">
        <f>SUM(D3:D23)</f>
        <v>628</v>
      </c>
      <c r="E24" s="94">
        <f>SUM(E3:E23)</f>
        <v>89</v>
      </c>
      <c r="F24" s="69">
        <f t="shared" si="0"/>
        <v>0.87587168758716871</v>
      </c>
      <c r="G24" s="67"/>
      <c r="H24" s="61"/>
      <c r="I24" s="61"/>
      <c r="J24" s="61"/>
      <c r="K24" s="62"/>
      <c r="L24" s="62"/>
    </row>
    <row r="25" spans="1:12" ht="17.25" thickBot="1" x14ac:dyDescent="0.3">
      <c r="G25" s="63"/>
      <c r="H25" s="64"/>
      <c r="I25" s="64"/>
      <c r="J25" s="64"/>
      <c r="K25" s="65"/>
      <c r="L25" s="65"/>
    </row>
    <row r="26" spans="1:12" ht="17.25" thickBot="1" x14ac:dyDescent="0.3">
      <c r="G26" s="60"/>
      <c r="H26" s="61"/>
      <c r="I26" s="61"/>
      <c r="J26" s="61"/>
      <c r="K26" s="62"/>
      <c r="L26" s="62"/>
    </row>
    <row r="27" spans="1:12" ht="17.25" thickBot="1" x14ac:dyDescent="0.3">
      <c r="G27" s="63"/>
      <c r="H27" s="64"/>
      <c r="I27" s="64"/>
      <c r="J27" s="64"/>
      <c r="K27" s="65"/>
      <c r="L27" s="65"/>
    </row>
    <row r="28" spans="1:12" ht="17.25" thickBot="1" x14ac:dyDescent="0.3">
      <c r="G28" s="60"/>
      <c r="H28" s="61"/>
      <c r="I28" s="61"/>
      <c r="J28" s="61"/>
      <c r="K28" s="62"/>
      <c r="L28" s="62"/>
    </row>
    <row r="29" spans="1:12" ht="17.25" thickBot="1" x14ac:dyDescent="0.3">
      <c r="G29" s="63"/>
      <c r="H29" s="64"/>
      <c r="I29" s="64"/>
      <c r="J29" s="64"/>
      <c r="K29" s="65"/>
      <c r="L29" s="65"/>
    </row>
    <row r="30" spans="1:12" ht="17.25" thickBot="1" x14ac:dyDescent="0.3">
      <c r="G30" s="60"/>
      <c r="H30" s="61"/>
      <c r="I30" s="61"/>
      <c r="J30" s="61"/>
      <c r="K30" s="62"/>
      <c r="L30" s="62"/>
    </row>
    <row r="31" spans="1:12" ht="17.25" thickBot="1" x14ac:dyDescent="0.3">
      <c r="G31" s="63"/>
      <c r="H31" s="64"/>
      <c r="I31" s="64"/>
      <c r="J31" s="64"/>
      <c r="K31" s="65"/>
      <c r="L31" s="65"/>
    </row>
    <row r="32" spans="1:12" ht="17.25" thickBot="1" x14ac:dyDescent="0.3">
      <c r="G32" s="60"/>
      <c r="H32" s="61"/>
      <c r="I32" s="61"/>
      <c r="J32" s="61"/>
      <c r="K32" s="62"/>
      <c r="L32" s="62"/>
    </row>
    <row r="33" spans="7:12" ht="17.25" thickBot="1" x14ac:dyDescent="0.3">
      <c r="G33" s="63"/>
      <c r="H33" s="66"/>
      <c r="I33" s="66"/>
      <c r="J33" s="64"/>
      <c r="K33" s="65"/>
      <c r="L33" s="65"/>
    </row>
  </sheetData>
  <mergeCells count="5">
    <mergeCell ref="A24:B24"/>
    <mergeCell ref="A3:A9"/>
    <mergeCell ref="A10:A18"/>
    <mergeCell ref="A19:A23"/>
    <mergeCell ref="A1:C1"/>
  </mergeCells>
  <phoneticPr fontId="5" type="noConversion"/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zoomScale="140" zoomScaleNormal="140" workbookViewId="0">
      <selection activeCell="D8" sqref="D8"/>
    </sheetView>
  </sheetViews>
  <sheetFormatPr defaultRowHeight="15.75" x14ac:dyDescent="0.25"/>
  <cols>
    <col min="1" max="2" width="10.625" style="1" customWidth="1"/>
    <col min="3" max="4" width="9" style="1" customWidth="1"/>
    <col min="5" max="9" width="9" style="1"/>
    <col min="10" max="10" width="10.125" style="1" bestFit="1" customWidth="1"/>
    <col min="11" max="16384" width="9" style="1"/>
  </cols>
  <sheetData>
    <row r="1" spans="1:12" ht="16.5" thickBot="1" x14ac:dyDescent="0.3">
      <c r="A1" s="115" t="s">
        <v>122</v>
      </c>
      <c r="B1" s="115"/>
      <c r="C1" s="115"/>
    </row>
    <row r="2" spans="1:12" ht="47.25" x14ac:dyDescent="0.25">
      <c r="A2" s="36" t="s">
        <v>11</v>
      </c>
      <c r="B2" s="37" t="s">
        <v>159</v>
      </c>
      <c r="C2" s="37" t="s">
        <v>111</v>
      </c>
      <c r="D2" s="37" t="s">
        <v>112</v>
      </c>
      <c r="E2" s="37" t="s">
        <v>113</v>
      </c>
      <c r="F2" s="37" t="s">
        <v>114</v>
      </c>
      <c r="G2" s="98" t="s">
        <v>156</v>
      </c>
      <c r="H2" s="55" t="s">
        <v>37</v>
      </c>
      <c r="I2" s="37" t="s">
        <v>115</v>
      </c>
      <c r="J2" s="39" t="s">
        <v>22</v>
      </c>
    </row>
    <row r="3" spans="1:12" ht="24.95" customHeight="1" x14ac:dyDescent="0.25">
      <c r="A3" s="111" t="s">
        <v>23</v>
      </c>
      <c r="B3" s="6" t="s">
        <v>26</v>
      </c>
      <c r="C3" s="6">
        <v>247</v>
      </c>
      <c r="D3" s="6">
        <v>231</v>
      </c>
      <c r="E3" s="6">
        <v>6</v>
      </c>
      <c r="F3" s="6">
        <v>6</v>
      </c>
      <c r="G3" s="6">
        <v>8</v>
      </c>
      <c r="H3" s="6">
        <v>3</v>
      </c>
      <c r="I3" s="6">
        <v>3</v>
      </c>
      <c r="J3" s="10">
        <f t="shared" ref="J3:J8" si="0">SUM(C3:I3)</f>
        <v>504</v>
      </c>
      <c r="K3" s="15"/>
    </row>
    <row r="4" spans="1:12" ht="24.95" customHeight="1" x14ac:dyDescent="0.25">
      <c r="A4" s="112"/>
      <c r="B4" s="6" t="s">
        <v>27</v>
      </c>
      <c r="C4" s="8">
        <f t="shared" ref="C4:I4" si="1">C3/$J$3</f>
        <v>0.49007936507936506</v>
      </c>
      <c r="D4" s="8">
        <f t="shared" si="1"/>
        <v>0.45833333333333331</v>
      </c>
      <c r="E4" s="8">
        <f t="shared" si="1"/>
        <v>1.1904761904761904E-2</v>
      </c>
      <c r="F4" s="8">
        <f t="shared" si="1"/>
        <v>1.1904761904761904E-2</v>
      </c>
      <c r="G4" s="8">
        <f t="shared" si="1"/>
        <v>1.5873015873015872E-2</v>
      </c>
      <c r="H4" s="8">
        <f t="shared" si="1"/>
        <v>5.9523809523809521E-3</v>
      </c>
      <c r="I4" s="8">
        <f t="shared" si="1"/>
        <v>5.9523809523809521E-3</v>
      </c>
      <c r="J4" s="9">
        <f t="shared" si="0"/>
        <v>0.99999999999999978</v>
      </c>
      <c r="K4" s="15"/>
    </row>
    <row r="5" spans="1:12" ht="24.95" customHeight="1" x14ac:dyDescent="0.25">
      <c r="A5" s="111" t="s">
        <v>24</v>
      </c>
      <c r="B5" s="6" t="s">
        <v>26</v>
      </c>
      <c r="C5" s="6">
        <v>1</v>
      </c>
      <c r="D5" s="6">
        <v>101</v>
      </c>
      <c r="E5" s="6">
        <v>3</v>
      </c>
      <c r="F5" s="6">
        <v>1</v>
      </c>
      <c r="G5" s="6">
        <v>2</v>
      </c>
      <c r="H5" s="6">
        <v>4</v>
      </c>
      <c r="I5" s="6">
        <v>1</v>
      </c>
      <c r="J5" s="10">
        <f t="shared" si="0"/>
        <v>113</v>
      </c>
      <c r="K5" s="15"/>
      <c r="L5" s="106">
        <f>E4+G4+H4</f>
        <v>3.3730158730158728E-2</v>
      </c>
    </row>
    <row r="6" spans="1:12" ht="24.95" customHeight="1" x14ac:dyDescent="0.25">
      <c r="A6" s="112"/>
      <c r="B6" s="6" t="s">
        <v>27</v>
      </c>
      <c r="C6" s="8">
        <f>C5/$J$5</f>
        <v>8.8495575221238937E-3</v>
      </c>
      <c r="D6" s="8">
        <f>D5/$J$5</f>
        <v>0.89380530973451322</v>
      </c>
      <c r="E6" s="8">
        <f>E5/$J$5</f>
        <v>2.6548672566371681E-2</v>
      </c>
      <c r="F6" s="8">
        <f>F5/$J$5</f>
        <v>8.8495575221238937E-3</v>
      </c>
      <c r="G6" s="8">
        <f t="shared" ref="G6:I6" si="2">G5/$J$5</f>
        <v>1.7699115044247787E-2</v>
      </c>
      <c r="H6" s="8">
        <f t="shared" si="2"/>
        <v>3.5398230088495575E-2</v>
      </c>
      <c r="I6" s="8">
        <f t="shared" si="2"/>
        <v>8.8495575221238937E-3</v>
      </c>
      <c r="J6" s="9">
        <f>SUM(C6:I6)</f>
        <v>1</v>
      </c>
      <c r="K6" s="15"/>
      <c r="L6" s="106">
        <f>E6+H6+G6</f>
        <v>7.9646017699115043E-2</v>
      </c>
    </row>
    <row r="7" spans="1:12" ht="24.95" customHeight="1" x14ac:dyDescent="0.25">
      <c r="A7" s="111" t="s">
        <v>25</v>
      </c>
      <c r="B7" s="6" t="s">
        <v>26</v>
      </c>
      <c r="C7" s="6">
        <v>0</v>
      </c>
      <c r="D7" s="6">
        <v>8</v>
      </c>
      <c r="E7" s="6">
        <v>1</v>
      </c>
      <c r="F7" s="6">
        <v>0</v>
      </c>
      <c r="G7" s="6">
        <v>0</v>
      </c>
      <c r="H7" s="6">
        <v>1</v>
      </c>
      <c r="I7" s="6">
        <v>1</v>
      </c>
      <c r="J7" s="10">
        <f t="shared" si="0"/>
        <v>11</v>
      </c>
      <c r="K7" s="15"/>
    </row>
    <row r="8" spans="1:12" ht="24.95" customHeight="1" x14ac:dyDescent="0.25">
      <c r="A8" s="113"/>
      <c r="B8" s="28" t="s">
        <v>27</v>
      </c>
      <c r="C8" s="29">
        <f t="shared" ref="C8" si="3">C7/$J$7</f>
        <v>0</v>
      </c>
      <c r="D8" s="29">
        <f>D7/$J$7</f>
        <v>0.72727272727272729</v>
      </c>
      <c r="E8" s="29">
        <f t="shared" ref="E8:I8" si="4">E7/$J$7</f>
        <v>9.0909090909090912E-2</v>
      </c>
      <c r="F8" s="29">
        <f t="shared" si="4"/>
        <v>0</v>
      </c>
      <c r="G8" s="29">
        <f t="shared" si="4"/>
        <v>0</v>
      </c>
      <c r="H8" s="29">
        <f t="shared" si="4"/>
        <v>9.0909090909090912E-2</v>
      </c>
      <c r="I8" s="29">
        <f t="shared" si="4"/>
        <v>9.0909090909090912E-2</v>
      </c>
      <c r="J8" s="30">
        <f t="shared" si="0"/>
        <v>1</v>
      </c>
      <c r="K8" s="15"/>
      <c r="L8" s="106">
        <f>G8+H8+E8</f>
        <v>0.18181818181818182</v>
      </c>
    </row>
    <row r="9" spans="1:12" ht="24.95" customHeight="1" x14ac:dyDescent="0.25">
      <c r="A9" s="111" t="s">
        <v>28</v>
      </c>
      <c r="B9" s="6" t="s">
        <v>26</v>
      </c>
      <c r="C9" s="6">
        <f t="shared" ref="C9:I9" si="5">SUM(C3,C5,C7)</f>
        <v>248</v>
      </c>
      <c r="D9" s="6">
        <f t="shared" si="5"/>
        <v>340</v>
      </c>
      <c r="E9" s="6">
        <f t="shared" si="5"/>
        <v>10</v>
      </c>
      <c r="F9" s="6">
        <f t="shared" si="5"/>
        <v>7</v>
      </c>
      <c r="G9" s="6">
        <f>SUM(G3,G5,G7)</f>
        <v>10</v>
      </c>
      <c r="H9" s="6">
        <f t="shared" si="5"/>
        <v>8</v>
      </c>
      <c r="I9" s="6">
        <f t="shared" si="5"/>
        <v>5</v>
      </c>
      <c r="J9" s="31">
        <f>SUM(J3+J5+J7)</f>
        <v>628</v>
      </c>
      <c r="K9" s="15"/>
    </row>
    <row r="10" spans="1:12" ht="24.95" customHeight="1" thickBot="1" x14ac:dyDescent="0.3">
      <c r="A10" s="114"/>
      <c r="B10" s="11" t="s">
        <v>27</v>
      </c>
      <c r="C10" s="12">
        <f t="shared" ref="C10:I10" si="6">C9/$J$9</f>
        <v>0.39490445859872614</v>
      </c>
      <c r="D10" s="12">
        <f t="shared" si="6"/>
        <v>0.54140127388535031</v>
      </c>
      <c r="E10" s="12">
        <f t="shared" si="6"/>
        <v>1.5923566878980892E-2</v>
      </c>
      <c r="F10" s="12">
        <f t="shared" si="6"/>
        <v>1.1146496815286623E-2</v>
      </c>
      <c r="G10" s="12">
        <f t="shared" si="6"/>
        <v>1.5923566878980892E-2</v>
      </c>
      <c r="H10" s="12">
        <f t="shared" si="6"/>
        <v>1.2738853503184714E-2</v>
      </c>
      <c r="I10" s="12">
        <f t="shared" si="6"/>
        <v>7.9617834394904458E-3</v>
      </c>
      <c r="J10" s="14">
        <f>SUM(C10:I10)</f>
        <v>1</v>
      </c>
      <c r="K10" s="15"/>
    </row>
    <row r="11" spans="1:12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x14ac:dyDescent="0.25">
      <c r="A12" s="15"/>
      <c r="B12" s="15"/>
      <c r="C12" s="15"/>
      <c r="D12" s="15"/>
      <c r="E12" s="15"/>
      <c r="F12" s="15"/>
      <c r="G12" s="105"/>
      <c r="H12" s="15"/>
      <c r="I12" s="15"/>
      <c r="J12" s="15"/>
      <c r="K12" s="15"/>
    </row>
    <row r="13" spans="1:1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</sheetData>
  <mergeCells count="5">
    <mergeCell ref="A3:A4"/>
    <mergeCell ref="A5:A6"/>
    <mergeCell ref="A7:A8"/>
    <mergeCell ref="A9:A10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7"/>
  <sheetViews>
    <sheetView zoomScaleNormal="100" workbookViewId="0">
      <selection activeCell="N11" sqref="N11"/>
    </sheetView>
  </sheetViews>
  <sheetFormatPr defaultRowHeight="15.75" x14ac:dyDescent="0.25"/>
  <cols>
    <col min="1" max="8" width="10.625" style="1" customWidth="1"/>
    <col min="9" max="9" width="10.25" style="1" customWidth="1"/>
    <col min="10" max="10" width="9.5" style="1" hidden="1" customWidth="1"/>
    <col min="11" max="16384" width="9" style="1"/>
  </cols>
  <sheetData>
    <row r="1" spans="1:12" s="56" customFormat="1" ht="21.75" thickBot="1" x14ac:dyDescent="0.3">
      <c r="A1" s="108" t="s">
        <v>123</v>
      </c>
      <c r="B1" s="108"/>
      <c r="C1" s="108"/>
      <c r="D1" s="108"/>
    </row>
    <row r="2" spans="1:12" s="7" customFormat="1" ht="20.100000000000001" customHeight="1" x14ac:dyDescent="0.25">
      <c r="A2" s="118" t="s">
        <v>29</v>
      </c>
      <c r="B2" s="119"/>
      <c r="C2" s="122" t="s">
        <v>118</v>
      </c>
      <c r="D2" s="122"/>
      <c r="E2" s="122"/>
      <c r="F2" s="122"/>
      <c r="G2" s="122"/>
      <c r="H2" s="122"/>
      <c r="I2" s="123"/>
      <c r="J2" s="51"/>
      <c r="K2" s="51"/>
      <c r="L2" s="51"/>
    </row>
    <row r="3" spans="1:12" s="2" customFormat="1" ht="99.95" customHeight="1" x14ac:dyDescent="0.25">
      <c r="A3" s="120"/>
      <c r="B3" s="121"/>
      <c r="C3" s="52" t="s">
        <v>31</v>
      </c>
      <c r="D3" s="52" t="s">
        <v>32</v>
      </c>
      <c r="E3" s="52" t="s">
        <v>33</v>
      </c>
      <c r="F3" s="52" t="s">
        <v>34</v>
      </c>
      <c r="G3" s="52" t="s">
        <v>35</v>
      </c>
      <c r="H3" s="52" t="s">
        <v>36</v>
      </c>
      <c r="I3" s="53" t="s">
        <v>37</v>
      </c>
      <c r="J3" s="54"/>
      <c r="K3" s="54"/>
      <c r="L3" s="54"/>
    </row>
    <row r="4" spans="1:12" ht="24.95" customHeight="1" x14ac:dyDescent="0.25">
      <c r="A4" s="116" t="s">
        <v>23</v>
      </c>
      <c r="B4" s="6" t="s">
        <v>26</v>
      </c>
      <c r="C4" s="6">
        <v>68</v>
      </c>
      <c r="D4" s="6">
        <v>3</v>
      </c>
      <c r="E4" s="6">
        <v>30</v>
      </c>
      <c r="F4" s="6">
        <v>46</v>
      </c>
      <c r="G4" s="6">
        <v>7</v>
      </c>
      <c r="H4" s="6">
        <v>3</v>
      </c>
      <c r="I4" s="10">
        <v>17</v>
      </c>
      <c r="J4" s="15">
        <f>SUM(C4:I4)</f>
        <v>174</v>
      </c>
      <c r="K4" s="15"/>
    </row>
    <row r="5" spans="1:12" ht="24.95" customHeight="1" x14ac:dyDescent="0.25">
      <c r="A5" s="116"/>
      <c r="B5" s="6" t="s">
        <v>27</v>
      </c>
      <c r="C5" s="8">
        <f t="shared" ref="C5:I5" si="0">C4/$K$12</f>
        <v>0.2943722943722944</v>
      </c>
      <c r="D5" s="8">
        <f t="shared" si="0"/>
        <v>1.2987012987012988E-2</v>
      </c>
      <c r="E5" s="8">
        <f t="shared" si="0"/>
        <v>0.12987012987012986</v>
      </c>
      <c r="F5" s="8">
        <f t="shared" si="0"/>
        <v>0.19913419913419914</v>
      </c>
      <c r="G5" s="8">
        <f t="shared" si="0"/>
        <v>3.0303030303030304E-2</v>
      </c>
      <c r="H5" s="8">
        <f t="shared" si="0"/>
        <v>1.2987012987012988E-2</v>
      </c>
      <c r="I5" s="23">
        <f t="shared" si="0"/>
        <v>7.3593073593073599E-2</v>
      </c>
      <c r="J5" s="24">
        <f t="shared" ref="J5:J9" si="1">SUM(C5:I5)</f>
        <v>0.75324675324675328</v>
      </c>
      <c r="K5" s="15"/>
    </row>
    <row r="6" spans="1:12" ht="24.95" customHeight="1" x14ac:dyDescent="0.25">
      <c r="A6" s="116" t="s">
        <v>24</v>
      </c>
      <c r="B6" s="6" t="s">
        <v>26</v>
      </c>
      <c r="C6" s="6">
        <v>27</v>
      </c>
      <c r="D6" s="6">
        <v>7</v>
      </c>
      <c r="E6" s="6">
        <v>35</v>
      </c>
      <c r="F6" s="6">
        <v>20</v>
      </c>
      <c r="G6" s="6">
        <v>1</v>
      </c>
      <c r="H6" s="6">
        <v>1</v>
      </c>
      <c r="I6" s="10">
        <v>3</v>
      </c>
      <c r="J6" s="15">
        <f t="shared" si="1"/>
        <v>94</v>
      </c>
      <c r="K6" s="15"/>
    </row>
    <row r="7" spans="1:12" ht="24.95" customHeight="1" x14ac:dyDescent="0.25">
      <c r="A7" s="116"/>
      <c r="B7" s="6" t="s">
        <v>27</v>
      </c>
      <c r="C7" s="8">
        <f t="shared" ref="C7:I7" si="2">C6/$K$14</f>
        <v>0.26732673267326734</v>
      </c>
      <c r="D7" s="8">
        <f t="shared" si="2"/>
        <v>6.9306930693069313E-2</v>
      </c>
      <c r="E7" s="8">
        <f t="shared" si="2"/>
        <v>0.34653465346534651</v>
      </c>
      <c r="F7" s="8">
        <f>F6/$K$14</f>
        <v>0.19801980198019803</v>
      </c>
      <c r="G7" s="8">
        <f t="shared" si="2"/>
        <v>9.9009900990099011E-3</v>
      </c>
      <c r="H7" s="8">
        <f t="shared" si="2"/>
        <v>9.9009900990099011E-3</v>
      </c>
      <c r="I7" s="23">
        <f t="shared" si="2"/>
        <v>2.9702970297029702E-2</v>
      </c>
      <c r="J7" s="15">
        <f t="shared" si="1"/>
        <v>0.93069306930693063</v>
      </c>
      <c r="K7" s="15"/>
    </row>
    <row r="8" spans="1:12" ht="24.95" customHeight="1" x14ac:dyDescent="0.25">
      <c r="A8" s="116" t="s">
        <v>25</v>
      </c>
      <c r="B8" s="6" t="s">
        <v>26</v>
      </c>
      <c r="C8" s="6">
        <v>2</v>
      </c>
      <c r="D8" s="6">
        <v>1</v>
      </c>
      <c r="E8" s="6">
        <v>3</v>
      </c>
      <c r="F8" s="6">
        <v>0</v>
      </c>
      <c r="G8" s="6">
        <v>0</v>
      </c>
      <c r="H8" s="6">
        <v>0</v>
      </c>
      <c r="I8" s="10">
        <v>1</v>
      </c>
      <c r="J8" s="15">
        <f t="shared" si="1"/>
        <v>7</v>
      </c>
      <c r="K8" s="15"/>
    </row>
    <row r="9" spans="1:12" ht="24.95" customHeight="1" thickBot="1" x14ac:dyDescent="0.3">
      <c r="A9" s="117"/>
      <c r="B9" s="11" t="s">
        <v>27</v>
      </c>
      <c r="C9" s="12">
        <f t="shared" ref="C9:I9" si="3">C8/$K$16</f>
        <v>0.25</v>
      </c>
      <c r="D9" s="12">
        <f t="shared" si="3"/>
        <v>0.125</v>
      </c>
      <c r="E9" s="12">
        <f t="shared" si="3"/>
        <v>0.375</v>
      </c>
      <c r="F9" s="12">
        <f t="shared" si="3"/>
        <v>0</v>
      </c>
      <c r="G9" s="12">
        <f t="shared" si="3"/>
        <v>0</v>
      </c>
      <c r="H9" s="12">
        <f t="shared" si="3"/>
        <v>0</v>
      </c>
      <c r="I9" s="25">
        <f t="shared" si="3"/>
        <v>0.125</v>
      </c>
      <c r="J9" s="15">
        <f t="shared" si="1"/>
        <v>0.875</v>
      </c>
      <c r="K9" s="15"/>
    </row>
    <row r="10" spans="1:12" s="7" customFormat="1" ht="20.100000000000001" customHeight="1" x14ac:dyDescent="0.25">
      <c r="A10" s="118" t="s">
        <v>29</v>
      </c>
      <c r="B10" s="119"/>
      <c r="C10" s="122" t="s">
        <v>119</v>
      </c>
      <c r="D10" s="122"/>
      <c r="E10" s="122"/>
      <c r="F10" s="122"/>
      <c r="G10" s="122"/>
      <c r="H10" s="122"/>
      <c r="I10" s="123"/>
      <c r="J10" s="51"/>
      <c r="K10" s="51"/>
      <c r="L10" s="51"/>
    </row>
    <row r="11" spans="1:12" ht="94.5" x14ac:dyDescent="0.25">
      <c r="A11" s="120"/>
      <c r="B11" s="121"/>
      <c r="C11" s="52" t="s">
        <v>31</v>
      </c>
      <c r="D11" s="52" t="s">
        <v>32</v>
      </c>
      <c r="E11" s="52" t="s">
        <v>33</v>
      </c>
      <c r="F11" s="52" t="s">
        <v>34</v>
      </c>
      <c r="G11" s="52" t="s">
        <v>35</v>
      </c>
      <c r="H11" s="52" t="s">
        <v>36</v>
      </c>
      <c r="I11" s="53" t="s">
        <v>37</v>
      </c>
      <c r="J11" s="46"/>
      <c r="K11" s="50" t="s">
        <v>116</v>
      </c>
      <c r="L11" s="46"/>
    </row>
    <row r="12" spans="1:12" ht="24.95" customHeight="1" x14ac:dyDescent="0.25">
      <c r="A12" s="116" t="s">
        <v>23</v>
      </c>
      <c r="B12" s="6" t="s">
        <v>26</v>
      </c>
      <c r="C12" s="6">
        <v>24</v>
      </c>
      <c r="D12" s="6">
        <v>1</v>
      </c>
      <c r="E12" s="6">
        <v>5</v>
      </c>
      <c r="F12" s="6">
        <v>10</v>
      </c>
      <c r="G12" s="6">
        <v>0</v>
      </c>
      <c r="H12" s="6">
        <v>1</v>
      </c>
      <c r="I12" s="10">
        <v>16</v>
      </c>
      <c r="J12" s="15">
        <f>SUM(C12:I12)</f>
        <v>57</v>
      </c>
      <c r="K12" s="26">
        <f>J4+J12</f>
        <v>231</v>
      </c>
      <c r="L12" s="15"/>
    </row>
    <row r="13" spans="1:12" ht="24.95" customHeight="1" x14ac:dyDescent="0.25">
      <c r="A13" s="116"/>
      <c r="B13" s="6" t="s">
        <v>27</v>
      </c>
      <c r="C13" s="8">
        <f>C12/$K$12</f>
        <v>0.1038961038961039</v>
      </c>
      <c r="D13" s="8">
        <f t="shared" ref="D13:I13" si="4">D12/$K$12</f>
        <v>4.329004329004329E-3</v>
      </c>
      <c r="E13" s="8">
        <f t="shared" si="4"/>
        <v>2.1645021645021644E-2</v>
      </c>
      <c r="F13" s="8">
        <f t="shared" si="4"/>
        <v>4.3290043290043288E-2</v>
      </c>
      <c r="G13" s="8">
        <f t="shared" si="4"/>
        <v>0</v>
      </c>
      <c r="H13" s="8">
        <f t="shared" si="4"/>
        <v>4.329004329004329E-3</v>
      </c>
      <c r="I13" s="23">
        <f t="shared" si="4"/>
        <v>6.9264069264069264E-2</v>
      </c>
      <c r="J13" s="24">
        <f t="shared" ref="J13:J17" si="5">SUM(C13:I13)</f>
        <v>0.24675324675324678</v>
      </c>
      <c r="K13" s="27">
        <f t="shared" ref="K13:K17" si="6">J5+J13</f>
        <v>1</v>
      </c>
      <c r="L13" s="15"/>
    </row>
    <row r="14" spans="1:12" ht="24.95" customHeight="1" x14ac:dyDescent="0.25">
      <c r="A14" s="116" t="s">
        <v>24</v>
      </c>
      <c r="B14" s="6" t="s">
        <v>26</v>
      </c>
      <c r="C14" s="6">
        <v>3</v>
      </c>
      <c r="D14" s="6">
        <v>1</v>
      </c>
      <c r="E14" s="6">
        <v>1</v>
      </c>
      <c r="F14" s="6">
        <v>1</v>
      </c>
      <c r="G14" s="6">
        <v>0</v>
      </c>
      <c r="H14" s="6">
        <v>0</v>
      </c>
      <c r="I14" s="10">
        <v>1</v>
      </c>
      <c r="J14" s="15">
        <f t="shared" si="5"/>
        <v>7</v>
      </c>
      <c r="K14" s="26">
        <f>J6+J14</f>
        <v>101</v>
      </c>
      <c r="L14" s="15"/>
    </row>
    <row r="15" spans="1:12" ht="24.95" customHeight="1" x14ac:dyDescent="0.25">
      <c r="A15" s="116"/>
      <c r="B15" s="6" t="s">
        <v>27</v>
      </c>
      <c r="C15" s="8">
        <f>C14/$K$14</f>
        <v>2.9702970297029702E-2</v>
      </c>
      <c r="D15" s="8">
        <f t="shared" ref="D15:I15" si="7">D14/$K$14</f>
        <v>9.9009900990099011E-3</v>
      </c>
      <c r="E15" s="8">
        <f t="shared" si="7"/>
        <v>9.9009900990099011E-3</v>
      </c>
      <c r="F15" s="8">
        <f t="shared" si="7"/>
        <v>9.9009900990099011E-3</v>
      </c>
      <c r="G15" s="8">
        <f t="shared" si="7"/>
        <v>0</v>
      </c>
      <c r="H15" s="8">
        <f t="shared" si="7"/>
        <v>0</v>
      </c>
      <c r="I15" s="23">
        <f t="shared" si="7"/>
        <v>9.9009900990099011E-3</v>
      </c>
      <c r="J15" s="15">
        <f t="shared" si="5"/>
        <v>6.9306930693069313E-2</v>
      </c>
      <c r="K15" s="27">
        <f t="shared" si="6"/>
        <v>1</v>
      </c>
      <c r="L15" s="15"/>
    </row>
    <row r="16" spans="1:12" ht="24.95" customHeight="1" x14ac:dyDescent="0.25">
      <c r="A16" s="116" t="s">
        <v>25</v>
      </c>
      <c r="B16" s="6" t="s">
        <v>26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10">
        <v>0</v>
      </c>
      <c r="J16" s="15">
        <f>SUM(C16:I16)</f>
        <v>1</v>
      </c>
      <c r="K16" s="26">
        <f t="shared" si="6"/>
        <v>8</v>
      </c>
      <c r="L16" s="15"/>
    </row>
    <row r="17" spans="1:12" ht="24.95" customHeight="1" thickBot="1" x14ac:dyDescent="0.3">
      <c r="A17" s="117"/>
      <c r="B17" s="11" t="s">
        <v>27</v>
      </c>
      <c r="C17" s="12">
        <f>C16/$K$16</f>
        <v>0</v>
      </c>
      <c r="D17" s="12">
        <f t="shared" ref="D17:H17" si="8">D16/$K$16</f>
        <v>0</v>
      </c>
      <c r="E17" s="12">
        <f t="shared" si="8"/>
        <v>0</v>
      </c>
      <c r="F17" s="12">
        <f t="shared" si="8"/>
        <v>0</v>
      </c>
      <c r="G17" s="12">
        <f t="shared" si="8"/>
        <v>0</v>
      </c>
      <c r="H17" s="12">
        <f t="shared" si="8"/>
        <v>0.125</v>
      </c>
      <c r="I17" s="25">
        <f>I16/$K$16</f>
        <v>0</v>
      </c>
      <c r="J17" s="15">
        <f t="shared" si="5"/>
        <v>0.125</v>
      </c>
      <c r="K17" s="27">
        <f t="shared" si="6"/>
        <v>1</v>
      </c>
      <c r="L17" s="15"/>
    </row>
  </sheetData>
  <mergeCells count="11">
    <mergeCell ref="A1:D1"/>
    <mergeCell ref="A14:A15"/>
    <mergeCell ref="A16:A17"/>
    <mergeCell ref="A2:B3"/>
    <mergeCell ref="A10:B11"/>
    <mergeCell ref="C2:I2"/>
    <mergeCell ref="C10:I10"/>
    <mergeCell ref="A4:A5"/>
    <mergeCell ref="A6:A7"/>
    <mergeCell ref="A8:A9"/>
    <mergeCell ref="A12:A13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1"/>
  <sheetViews>
    <sheetView zoomScale="80" zoomScaleNormal="80" workbookViewId="0">
      <selection activeCell="Q7" sqref="Q7"/>
    </sheetView>
  </sheetViews>
  <sheetFormatPr defaultRowHeight="15.75" x14ac:dyDescent="0.25"/>
  <cols>
    <col min="1" max="2" width="10.625" style="1" customWidth="1"/>
    <col min="3" max="3" width="8.625" style="1" customWidth="1"/>
    <col min="4" max="4" width="10.375" style="1" customWidth="1"/>
    <col min="5" max="18" width="8.625" style="1" customWidth="1"/>
    <col min="19" max="16384" width="9" style="1"/>
  </cols>
  <sheetData>
    <row r="1" spans="1:19" s="56" customFormat="1" ht="21.75" thickBot="1" x14ac:dyDescent="0.3">
      <c r="A1" s="108" t="s">
        <v>124</v>
      </c>
      <c r="B1" s="108"/>
      <c r="C1" s="108"/>
      <c r="D1" s="108"/>
      <c r="E1" s="108"/>
      <c r="F1" s="108"/>
      <c r="G1" s="108"/>
    </row>
    <row r="2" spans="1:19" ht="20.100000000000001" customHeight="1" x14ac:dyDescent="0.25">
      <c r="A2" s="127" t="s">
        <v>38</v>
      </c>
      <c r="B2" s="129" t="s">
        <v>159</v>
      </c>
      <c r="C2" s="124" t="s">
        <v>30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70.1" customHeight="1" x14ac:dyDescent="0.25">
      <c r="A3" s="128"/>
      <c r="B3" s="130"/>
      <c r="C3" s="47" t="s">
        <v>0</v>
      </c>
      <c r="D3" s="47" t="s">
        <v>39</v>
      </c>
      <c r="E3" s="47" t="s">
        <v>1</v>
      </c>
      <c r="F3" s="47" t="s">
        <v>2</v>
      </c>
      <c r="G3" s="47" t="s">
        <v>3</v>
      </c>
      <c r="H3" s="47" t="s">
        <v>40</v>
      </c>
      <c r="I3" s="47" t="s">
        <v>4</v>
      </c>
      <c r="J3" s="47" t="s">
        <v>5</v>
      </c>
      <c r="K3" s="47" t="s">
        <v>41</v>
      </c>
      <c r="L3" s="47" t="s">
        <v>6</v>
      </c>
      <c r="M3" s="47" t="s">
        <v>42</v>
      </c>
      <c r="N3" s="47" t="s">
        <v>7</v>
      </c>
      <c r="O3" s="47" t="s">
        <v>8</v>
      </c>
      <c r="P3" s="47" t="s">
        <v>9</v>
      </c>
      <c r="Q3" s="47" t="s">
        <v>10</v>
      </c>
      <c r="R3" s="48" t="s">
        <v>43</v>
      </c>
      <c r="S3" s="49" t="s">
        <v>117</v>
      </c>
    </row>
    <row r="4" spans="1:19" ht="24.95" customHeight="1" x14ac:dyDescent="0.25">
      <c r="A4" s="116" t="s">
        <v>23</v>
      </c>
      <c r="B4" s="6" t="s">
        <v>26</v>
      </c>
      <c r="C4" s="6">
        <v>1</v>
      </c>
      <c r="D4" s="6">
        <v>4</v>
      </c>
      <c r="E4" s="6">
        <v>5</v>
      </c>
      <c r="F4" s="6">
        <v>1</v>
      </c>
      <c r="G4" s="6">
        <v>2</v>
      </c>
      <c r="H4" s="6">
        <v>96</v>
      </c>
      <c r="I4" s="6">
        <v>11</v>
      </c>
      <c r="J4" s="6">
        <v>2</v>
      </c>
      <c r="K4" s="6">
        <v>3</v>
      </c>
      <c r="L4" s="6">
        <v>2</v>
      </c>
      <c r="M4" s="6">
        <v>21</v>
      </c>
      <c r="N4" s="6">
        <v>3</v>
      </c>
      <c r="O4" s="6">
        <v>24</v>
      </c>
      <c r="P4" s="6">
        <v>38</v>
      </c>
      <c r="Q4" s="6">
        <v>17</v>
      </c>
      <c r="R4" s="6">
        <v>1</v>
      </c>
      <c r="S4" s="10">
        <f>SUM(C4:R4)</f>
        <v>231</v>
      </c>
    </row>
    <row r="5" spans="1:19" ht="24.95" customHeight="1" x14ac:dyDescent="0.25">
      <c r="A5" s="116"/>
      <c r="B5" s="6" t="s">
        <v>27</v>
      </c>
      <c r="C5" s="8">
        <f>C4/$S$4</f>
        <v>4.329004329004329E-3</v>
      </c>
      <c r="D5" s="8">
        <f t="shared" ref="D5:R5" si="0">D4/$S$4</f>
        <v>1.7316017316017316E-2</v>
      </c>
      <c r="E5" s="8">
        <f t="shared" si="0"/>
        <v>2.1645021645021644E-2</v>
      </c>
      <c r="F5" s="8">
        <f t="shared" si="0"/>
        <v>4.329004329004329E-3</v>
      </c>
      <c r="G5" s="8">
        <f t="shared" si="0"/>
        <v>8.658008658008658E-3</v>
      </c>
      <c r="H5" s="8">
        <f t="shared" si="0"/>
        <v>0.41558441558441561</v>
      </c>
      <c r="I5" s="8">
        <f t="shared" si="0"/>
        <v>4.7619047619047616E-2</v>
      </c>
      <c r="J5" s="8">
        <f t="shared" si="0"/>
        <v>8.658008658008658E-3</v>
      </c>
      <c r="K5" s="8">
        <f t="shared" si="0"/>
        <v>1.2987012987012988E-2</v>
      </c>
      <c r="L5" s="8">
        <f t="shared" si="0"/>
        <v>8.658008658008658E-3</v>
      </c>
      <c r="M5" s="8">
        <f t="shared" si="0"/>
        <v>9.0909090909090912E-2</v>
      </c>
      <c r="N5" s="8">
        <f t="shared" si="0"/>
        <v>1.2987012987012988E-2</v>
      </c>
      <c r="O5" s="8">
        <f t="shared" si="0"/>
        <v>0.1038961038961039</v>
      </c>
      <c r="P5" s="8">
        <f t="shared" si="0"/>
        <v>0.16450216450216451</v>
      </c>
      <c r="Q5" s="8">
        <f t="shared" si="0"/>
        <v>7.3593073593073599E-2</v>
      </c>
      <c r="R5" s="8">
        <f t="shared" si="0"/>
        <v>4.329004329004329E-3</v>
      </c>
      <c r="S5" s="9">
        <f t="shared" ref="S5:S9" si="1">SUM(C5:R5)</f>
        <v>1</v>
      </c>
    </row>
    <row r="6" spans="1:19" ht="24.95" customHeight="1" x14ac:dyDescent="0.25">
      <c r="A6" s="116" t="s">
        <v>24</v>
      </c>
      <c r="B6" s="6" t="s">
        <v>26</v>
      </c>
      <c r="C6" s="6">
        <v>0</v>
      </c>
      <c r="D6" s="6">
        <v>3</v>
      </c>
      <c r="E6" s="6">
        <v>0</v>
      </c>
      <c r="F6" s="6">
        <v>0</v>
      </c>
      <c r="G6" s="6">
        <v>1</v>
      </c>
      <c r="H6" s="6">
        <v>14</v>
      </c>
      <c r="I6" s="6">
        <v>0</v>
      </c>
      <c r="J6" s="6">
        <v>1</v>
      </c>
      <c r="K6" s="6">
        <v>1</v>
      </c>
      <c r="L6" s="6">
        <v>4</v>
      </c>
      <c r="M6" s="6">
        <v>5</v>
      </c>
      <c r="N6" s="6">
        <v>7</v>
      </c>
      <c r="O6" s="6">
        <v>22</v>
      </c>
      <c r="P6" s="6">
        <v>33</v>
      </c>
      <c r="Q6" s="6">
        <v>10</v>
      </c>
      <c r="R6" s="6">
        <v>0</v>
      </c>
      <c r="S6" s="10">
        <f t="shared" si="1"/>
        <v>101</v>
      </c>
    </row>
    <row r="7" spans="1:19" ht="24.95" customHeight="1" x14ac:dyDescent="0.25">
      <c r="A7" s="116"/>
      <c r="B7" s="6" t="s">
        <v>27</v>
      </c>
      <c r="C7" s="8">
        <f>C6/$S$6</f>
        <v>0</v>
      </c>
      <c r="D7" s="8">
        <f>D6/$S$6</f>
        <v>2.9702970297029702E-2</v>
      </c>
      <c r="E7" s="8">
        <f t="shared" ref="E7:R7" si="2">E6/$S$6</f>
        <v>0</v>
      </c>
      <c r="F7" s="8">
        <f t="shared" si="2"/>
        <v>0</v>
      </c>
      <c r="G7" s="8">
        <f t="shared" si="2"/>
        <v>9.9009900990099011E-3</v>
      </c>
      <c r="H7" s="8">
        <f t="shared" si="2"/>
        <v>0.13861386138613863</v>
      </c>
      <c r="I7" s="8">
        <f t="shared" si="2"/>
        <v>0</v>
      </c>
      <c r="J7" s="8">
        <f t="shared" si="2"/>
        <v>9.9009900990099011E-3</v>
      </c>
      <c r="K7" s="8">
        <f t="shared" si="2"/>
        <v>9.9009900990099011E-3</v>
      </c>
      <c r="L7" s="8">
        <f t="shared" si="2"/>
        <v>3.9603960396039604E-2</v>
      </c>
      <c r="M7" s="8">
        <f t="shared" si="2"/>
        <v>4.9504950495049507E-2</v>
      </c>
      <c r="N7" s="8">
        <f t="shared" si="2"/>
        <v>6.9306930693069313E-2</v>
      </c>
      <c r="O7" s="8">
        <f t="shared" si="2"/>
        <v>0.21782178217821782</v>
      </c>
      <c r="P7" s="8">
        <f t="shared" si="2"/>
        <v>0.32673267326732675</v>
      </c>
      <c r="Q7" s="8">
        <f t="shared" si="2"/>
        <v>9.9009900990099015E-2</v>
      </c>
      <c r="R7" s="8">
        <f t="shared" si="2"/>
        <v>0</v>
      </c>
      <c r="S7" s="9">
        <f t="shared" si="1"/>
        <v>1.0000000000000002</v>
      </c>
    </row>
    <row r="8" spans="1:19" ht="24.95" customHeight="1" x14ac:dyDescent="0.25">
      <c r="A8" s="116" t="s">
        <v>25</v>
      </c>
      <c r="B8" s="6" t="s">
        <v>26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2</v>
      </c>
      <c r="M8" s="6">
        <v>1</v>
      </c>
      <c r="N8" s="6">
        <v>1</v>
      </c>
      <c r="O8" s="6">
        <v>0</v>
      </c>
      <c r="P8" s="6">
        <v>3</v>
      </c>
      <c r="Q8" s="6">
        <v>0</v>
      </c>
      <c r="R8" s="6">
        <v>0</v>
      </c>
      <c r="S8" s="10">
        <f t="shared" si="1"/>
        <v>8</v>
      </c>
    </row>
    <row r="9" spans="1:19" ht="24.95" customHeight="1" thickBot="1" x14ac:dyDescent="0.3">
      <c r="A9" s="117"/>
      <c r="B9" s="11" t="s">
        <v>27</v>
      </c>
      <c r="C9" s="13">
        <f>C8/$S$8</f>
        <v>0.125</v>
      </c>
      <c r="D9" s="12">
        <f t="shared" ref="D9:R9" si="3">D8/$S$8</f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2">
        <f t="shared" si="3"/>
        <v>0</v>
      </c>
      <c r="I9" s="12">
        <f t="shared" si="3"/>
        <v>0</v>
      </c>
      <c r="J9" s="12">
        <f t="shared" si="3"/>
        <v>0</v>
      </c>
      <c r="K9" s="12">
        <f t="shared" si="3"/>
        <v>0</v>
      </c>
      <c r="L9" s="12">
        <f t="shared" si="3"/>
        <v>0.25</v>
      </c>
      <c r="M9" s="12">
        <f t="shared" si="3"/>
        <v>0.125</v>
      </c>
      <c r="N9" s="12">
        <f t="shared" si="3"/>
        <v>0.125</v>
      </c>
      <c r="O9" s="12">
        <f t="shared" si="3"/>
        <v>0</v>
      </c>
      <c r="P9" s="12">
        <f t="shared" si="3"/>
        <v>0.375</v>
      </c>
      <c r="Q9" s="12">
        <f t="shared" si="3"/>
        <v>0</v>
      </c>
      <c r="R9" s="12">
        <f t="shared" si="3"/>
        <v>0</v>
      </c>
      <c r="S9" s="14">
        <f t="shared" si="1"/>
        <v>1</v>
      </c>
    </row>
    <row r="10" spans="1:1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</sheetData>
  <mergeCells count="7">
    <mergeCell ref="A1:G1"/>
    <mergeCell ref="A4:A5"/>
    <mergeCell ref="A6:A7"/>
    <mergeCell ref="A8:A9"/>
    <mergeCell ref="C2:S2"/>
    <mergeCell ref="A2:A3"/>
    <mergeCell ref="B2:B3"/>
  </mergeCells>
  <phoneticPr fontId="1" type="noConversion"/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4"/>
  <sheetViews>
    <sheetView zoomScale="90" zoomScaleNormal="90" workbookViewId="0">
      <selection activeCell="E12" sqref="E12"/>
    </sheetView>
  </sheetViews>
  <sheetFormatPr defaultRowHeight="15.75" x14ac:dyDescent="0.25"/>
  <cols>
    <col min="1" max="2" width="10.625" style="1" customWidth="1"/>
    <col min="3" max="10" width="9" style="1"/>
    <col min="11" max="11" width="9.75" style="1" bestFit="1" customWidth="1"/>
    <col min="12" max="16384" width="9" style="1"/>
  </cols>
  <sheetData>
    <row r="1" spans="1:16" s="56" customFormat="1" ht="21.75" thickBot="1" x14ac:dyDescent="0.3">
      <c r="A1" s="108" t="s">
        <v>125</v>
      </c>
      <c r="B1" s="108"/>
      <c r="C1" s="108"/>
    </row>
    <row r="2" spans="1:16" ht="20.100000000000001" customHeight="1" x14ac:dyDescent="0.25">
      <c r="A2" s="100" t="s">
        <v>11</v>
      </c>
      <c r="B2" s="101" t="s">
        <v>159</v>
      </c>
      <c r="C2" s="44" t="s">
        <v>45</v>
      </c>
      <c r="D2" s="74" t="s">
        <v>46</v>
      </c>
      <c r="E2" s="74" t="s">
        <v>47</v>
      </c>
      <c r="F2" s="74" t="s">
        <v>65</v>
      </c>
      <c r="G2" s="74" t="s">
        <v>48</v>
      </c>
      <c r="H2" s="74" t="s">
        <v>49</v>
      </c>
      <c r="I2" s="74" t="s">
        <v>50</v>
      </c>
      <c r="J2" s="74" t="s">
        <v>51</v>
      </c>
      <c r="K2" s="74" t="s">
        <v>52</v>
      </c>
      <c r="L2" s="74" t="s">
        <v>53</v>
      </c>
      <c r="M2" s="74" t="s">
        <v>54</v>
      </c>
      <c r="N2" s="39" t="s">
        <v>55</v>
      </c>
      <c r="O2" s="46"/>
    </row>
    <row r="3" spans="1:16" ht="24.95" customHeight="1" x14ac:dyDescent="0.25">
      <c r="A3" s="111" t="s">
        <v>23</v>
      </c>
      <c r="B3" s="10" t="s">
        <v>44</v>
      </c>
      <c r="C3" s="85">
        <v>4</v>
      </c>
      <c r="D3" s="85">
        <v>73</v>
      </c>
      <c r="E3" s="85">
        <v>126</v>
      </c>
      <c r="F3" s="85">
        <v>11</v>
      </c>
      <c r="G3" s="85">
        <v>1</v>
      </c>
      <c r="H3" s="85">
        <v>0</v>
      </c>
      <c r="I3" s="1">
        <v>1</v>
      </c>
      <c r="J3" s="85">
        <v>5</v>
      </c>
      <c r="K3" s="85">
        <v>0</v>
      </c>
      <c r="L3" s="85">
        <v>1</v>
      </c>
      <c r="M3" s="85">
        <v>3</v>
      </c>
      <c r="N3" s="82">
        <v>0</v>
      </c>
      <c r="O3" s="15"/>
      <c r="P3" s="15"/>
    </row>
    <row r="4" spans="1:16" ht="24.95" customHeight="1" x14ac:dyDescent="0.25">
      <c r="A4" s="112"/>
      <c r="B4" s="10" t="s">
        <v>27</v>
      </c>
      <c r="C4" s="17">
        <f>C3/$K$17</f>
        <v>1.7316017316017316E-2</v>
      </c>
      <c r="D4" s="17">
        <f t="shared" ref="D4:N4" si="0">D3/$K$17</f>
        <v>0.31601731601731603</v>
      </c>
      <c r="E4" s="17">
        <f t="shared" si="0"/>
        <v>0.54545454545454541</v>
      </c>
      <c r="F4" s="17">
        <f t="shared" si="0"/>
        <v>4.7619047619047616E-2</v>
      </c>
      <c r="G4" s="17">
        <f t="shared" si="0"/>
        <v>4.329004329004329E-3</v>
      </c>
      <c r="H4" s="17">
        <f t="shared" si="0"/>
        <v>0</v>
      </c>
      <c r="I4" s="17">
        <f t="shared" si="0"/>
        <v>4.329004329004329E-3</v>
      </c>
      <c r="J4" s="17">
        <f t="shared" si="0"/>
        <v>2.1645021645021644E-2</v>
      </c>
      <c r="K4" s="17">
        <f t="shared" si="0"/>
        <v>0</v>
      </c>
      <c r="L4" s="17">
        <f t="shared" si="0"/>
        <v>4.329004329004329E-3</v>
      </c>
      <c r="M4" s="17">
        <f t="shared" si="0"/>
        <v>1.2987012987012988E-2</v>
      </c>
      <c r="N4" s="18">
        <f t="shared" si="0"/>
        <v>0</v>
      </c>
      <c r="O4" s="15"/>
      <c r="P4" s="15"/>
    </row>
    <row r="5" spans="1:16" ht="24.95" customHeight="1" x14ac:dyDescent="0.25">
      <c r="A5" s="111" t="s">
        <v>24</v>
      </c>
      <c r="B5" s="10" t="s">
        <v>44</v>
      </c>
      <c r="C5" s="85">
        <v>2</v>
      </c>
      <c r="D5" s="85">
        <v>31</v>
      </c>
      <c r="E5" s="85">
        <v>46</v>
      </c>
      <c r="F5" s="85">
        <v>3</v>
      </c>
      <c r="G5" s="85">
        <v>2</v>
      </c>
      <c r="H5" s="85">
        <v>1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2">
        <v>0</v>
      </c>
      <c r="O5" s="15"/>
      <c r="P5" s="15"/>
    </row>
    <row r="6" spans="1:16" ht="24.95" customHeight="1" x14ac:dyDescent="0.25">
      <c r="A6" s="112"/>
      <c r="B6" s="10" t="s">
        <v>27</v>
      </c>
      <c r="C6" s="17">
        <f>C5/$K$19</f>
        <v>1.9801980198019802E-2</v>
      </c>
      <c r="D6" s="17">
        <f t="shared" ref="D6:N6" si="1">D5/$K$19</f>
        <v>0.30693069306930693</v>
      </c>
      <c r="E6" s="17">
        <f t="shared" si="1"/>
        <v>0.45544554455445546</v>
      </c>
      <c r="F6" s="17">
        <f t="shared" si="1"/>
        <v>2.9702970297029702E-2</v>
      </c>
      <c r="G6" s="22">
        <f t="shared" si="1"/>
        <v>1.9801980198019802E-2</v>
      </c>
      <c r="H6" s="22">
        <f t="shared" si="1"/>
        <v>9.9009900990099011E-3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8">
        <f t="shared" si="1"/>
        <v>0</v>
      </c>
      <c r="O6" s="15"/>
      <c r="P6" s="15"/>
    </row>
    <row r="7" spans="1:16" ht="24.95" customHeight="1" x14ac:dyDescent="0.25">
      <c r="A7" s="111" t="s">
        <v>25</v>
      </c>
      <c r="B7" s="10" t="s">
        <v>44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2</v>
      </c>
      <c r="N7" s="82">
        <v>1</v>
      </c>
      <c r="O7" s="15"/>
      <c r="P7" s="15"/>
    </row>
    <row r="8" spans="1:16" ht="24.95" customHeight="1" thickBot="1" x14ac:dyDescent="0.3">
      <c r="A8" s="114"/>
      <c r="B8" s="19" t="s">
        <v>27</v>
      </c>
      <c r="C8" s="20">
        <f>D7/$K$21</f>
        <v>0</v>
      </c>
      <c r="D8" s="20">
        <f>E7/$K$21</f>
        <v>0</v>
      </c>
      <c r="E8" s="20">
        <f t="shared" ref="E8:N8" si="2">E7/$K$21</f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0.25</v>
      </c>
      <c r="N8" s="83">
        <f t="shared" si="2"/>
        <v>0.125</v>
      </c>
      <c r="O8" s="15"/>
      <c r="P8" s="15"/>
    </row>
    <row r="9" spans="1:16" ht="20.100000000000001" customHeight="1" x14ac:dyDescent="0.25">
      <c r="A9" s="100" t="s">
        <v>11</v>
      </c>
      <c r="B9" s="101" t="s">
        <v>159</v>
      </c>
      <c r="C9" s="44" t="s">
        <v>56</v>
      </c>
      <c r="D9" s="74" t="s">
        <v>57</v>
      </c>
      <c r="E9" s="74" t="s">
        <v>58</v>
      </c>
      <c r="F9" s="74" t="s">
        <v>59</v>
      </c>
      <c r="G9" s="74" t="s">
        <v>60</v>
      </c>
      <c r="H9" s="74" t="s">
        <v>61</v>
      </c>
      <c r="I9" s="74" t="s">
        <v>62</v>
      </c>
      <c r="J9" s="74" t="s">
        <v>66</v>
      </c>
      <c r="K9" s="74" t="s">
        <v>63</v>
      </c>
      <c r="L9" s="39" t="s">
        <v>64</v>
      </c>
      <c r="M9" s="45"/>
      <c r="N9" s="3"/>
      <c r="O9" s="3"/>
      <c r="P9" s="3"/>
    </row>
    <row r="10" spans="1:16" ht="24.95" customHeight="1" x14ac:dyDescent="0.25">
      <c r="A10" s="111" t="s">
        <v>23</v>
      </c>
      <c r="B10" s="10" t="s">
        <v>44</v>
      </c>
      <c r="C10" s="85">
        <v>1</v>
      </c>
      <c r="D10" s="85">
        <v>1</v>
      </c>
      <c r="E10" s="85">
        <v>1</v>
      </c>
      <c r="F10" s="85">
        <v>0</v>
      </c>
      <c r="G10" s="85">
        <v>0</v>
      </c>
      <c r="H10" s="1">
        <v>2</v>
      </c>
      <c r="I10" s="85">
        <v>1</v>
      </c>
      <c r="J10" s="85">
        <v>0</v>
      </c>
      <c r="K10" s="85">
        <v>0</v>
      </c>
      <c r="L10" s="82">
        <v>0</v>
      </c>
      <c r="M10" s="3"/>
      <c r="N10" s="3"/>
      <c r="O10" s="3"/>
      <c r="P10" s="3"/>
    </row>
    <row r="11" spans="1:16" ht="24.95" customHeight="1" x14ac:dyDescent="0.25">
      <c r="A11" s="112"/>
      <c r="B11" s="10" t="s">
        <v>27</v>
      </c>
      <c r="C11" s="17">
        <f>C10/$K$17</f>
        <v>4.329004329004329E-3</v>
      </c>
      <c r="D11" s="17">
        <f t="shared" ref="D11:L11" si="3">D10/$K$17</f>
        <v>4.329004329004329E-3</v>
      </c>
      <c r="E11" s="17">
        <f t="shared" si="3"/>
        <v>4.329004329004329E-3</v>
      </c>
      <c r="F11" s="17">
        <f t="shared" si="3"/>
        <v>0</v>
      </c>
      <c r="G11" s="17">
        <f t="shared" si="3"/>
        <v>0</v>
      </c>
      <c r="H11" s="17">
        <f t="shared" si="3"/>
        <v>8.658008658008658E-3</v>
      </c>
      <c r="I11" s="17">
        <f t="shared" si="3"/>
        <v>4.329004329004329E-3</v>
      </c>
      <c r="J11" s="17">
        <f t="shared" si="3"/>
        <v>0</v>
      </c>
      <c r="K11" s="17">
        <f t="shared" si="3"/>
        <v>0</v>
      </c>
      <c r="L11" s="18">
        <f t="shared" si="3"/>
        <v>0</v>
      </c>
      <c r="M11" s="3"/>
      <c r="N11" s="3"/>
      <c r="O11" s="3"/>
      <c r="P11" s="3"/>
    </row>
    <row r="12" spans="1:16" ht="24.95" customHeight="1" x14ac:dyDescent="0.25">
      <c r="A12" s="111" t="s">
        <v>24</v>
      </c>
      <c r="B12" s="10" t="s">
        <v>44</v>
      </c>
      <c r="C12" s="85">
        <v>0</v>
      </c>
      <c r="D12" s="85">
        <v>13</v>
      </c>
      <c r="E12" s="85">
        <v>1</v>
      </c>
      <c r="F12" s="85">
        <v>0</v>
      </c>
      <c r="G12" s="85">
        <v>0</v>
      </c>
      <c r="H12" s="85">
        <v>1</v>
      </c>
      <c r="I12" s="85">
        <v>1</v>
      </c>
      <c r="J12" s="85">
        <v>0</v>
      </c>
      <c r="K12" s="85">
        <v>0</v>
      </c>
      <c r="L12" s="82">
        <v>0</v>
      </c>
      <c r="M12" s="3"/>
      <c r="N12" s="3"/>
      <c r="O12" s="3"/>
      <c r="P12" s="3"/>
    </row>
    <row r="13" spans="1:16" ht="24.95" customHeight="1" x14ac:dyDescent="0.25">
      <c r="A13" s="112"/>
      <c r="B13" s="10" t="s">
        <v>27</v>
      </c>
      <c r="C13" s="17">
        <f>C12/$K$19</f>
        <v>0</v>
      </c>
      <c r="D13" s="17">
        <f t="shared" ref="D13:L13" si="4">D12/$K$19</f>
        <v>0.12871287128712872</v>
      </c>
      <c r="E13" s="17">
        <f t="shared" si="4"/>
        <v>9.9009900990099011E-3</v>
      </c>
      <c r="F13" s="17">
        <f t="shared" si="4"/>
        <v>0</v>
      </c>
      <c r="G13" s="17">
        <f t="shared" si="4"/>
        <v>0</v>
      </c>
      <c r="H13" s="17">
        <f t="shared" si="4"/>
        <v>9.9009900990099011E-3</v>
      </c>
      <c r="I13" s="17">
        <f t="shared" si="4"/>
        <v>9.9009900990099011E-3</v>
      </c>
      <c r="J13" s="17">
        <f t="shared" si="4"/>
        <v>0</v>
      </c>
      <c r="K13" s="17">
        <f t="shared" si="4"/>
        <v>0</v>
      </c>
      <c r="L13" s="18">
        <f t="shared" si="4"/>
        <v>0</v>
      </c>
      <c r="M13" s="3"/>
      <c r="N13" s="3"/>
      <c r="O13" s="3"/>
      <c r="P13" s="3"/>
    </row>
    <row r="14" spans="1:16" ht="24.95" customHeight="1" x14ac:dyDescent="0.25">
      <c r="A14" s="111" t="s">
        <v>25</v>
      </c>
      <c r="B14" s="10" t="s">
        <v>44</v>
      </c>
      <c r="C14" s="85">
        <v>0</v>
      </c>
      <c r="D14" s="85">
        <v>3</v>
      </c>
      <c r="E14" s="85">
        <v>2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2">
        <v>0</v>
      </c>
      <c r="M14" s="3"/>
      <c r="N14" s="3"/>
      <c r="O14" s="3"/>
      <c r="P14" s="3"/>
    </row>
    <row r="15" spans="1:16" ht="24.95" customHeight="1" thickBot="1" x14ac:dyDescent="0.3">
      <c r="A15" s="114"/>
      <c r="B15" s="19" t="s">
        <v>27</v>
      </c>
      <c r="C15" s="20">
        <f>C14/$K$21</f>
        <v>0</v>
      </c>
      <c r="D15" s="20">
        <f t="shared" ref="D15:L15" si="5">D14/$K$21</f>
        <v>0.375</v>
      </c>
      <c r="E15" s="20">
        <f t="shared" si="5"/>
        <v>0.25</v>
      </c>
      <c r="F15" s="20">
        <f t="shared" si="5"/>
        <v>0</v>
      </c>
      <c r="G15" s="20">
        <f t="shared" si="5"/>
        <v>0</v>
      </c>
      <c r="H15" s="20">
        <f t="shared" si="5"/>
        <v>0</v>
      </c>
      <c r="I15" s="20">
        <f t="shared" si="5"/>
        <v>0</v>
      </c>
      <c r="J15" s="20">
        <f t="shared" si="5"/>
        <v>0</v>
      </c>
      <c r="K15" s="20">
        <f t="shared" si="5"/>
        <v>0</v>
      </c>
      <c r="L15" s="21">
        <f t="shared" si="5"/>
        <v>0</v>
      </c>
      <c r="M15" s="3"/>
      <c r="N15" s="3"/>
      <c r="O15" s="3"/>
      <c r="P15" s="3"/>
    </row>
    <row r="16" spans="1:16" ht="78.75" x14ac:dyDescent="0.25">
      <c r="A16" s="100" t="s">
        <v>11</v>
      </c>
      <c r="B16" s="101" t="s">
        <v>159</v>
      </c>
      <c r="C16" s="59" t="s">
        <v>67</v>
      </c>
      <c r="D16" s="38" t="s">
        <v>68</v>
      </c>
      <c r="E16" s="74" t="s">
        <v>69</v>
      </c>
      <c r="F16" s="74" t="s">
        <v>70</v>
      </c>
      <c r="G16" s="74" t="s">
        <v>71</v>
      </c>
      <c r="H16" s="74" t="s">
        <v>72</v>
      </c>
      <c r="I16" s="74" t="s">
        <v>73</v>
      </c>
      <c r="J16" s="74" t="s">
        <v>74</v>
      </c>
      <c r="K16" s="39" t="s">
        <v>117</v>
      </c>
      <c r="L16" s="3"/>
      <c r="M16" s="3"/>
      <c r="N16" s="3"/>
      <c r="O16" s="3"/>
      <c r="P16" s="3"/>
    </row>
    <row r="17" spans="1:16" ht="24.95" customHeight="1" x14ac:dyDescent="0.25">
      <c r="A17" s="111" t="s">
        <v>23</v>
      </c>
      <c r="B17" s="10" t="s">
        <v>44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10">
        <f>SUM(C3:N3)+SUM(C10:L10)+SUM(C17:J17)</f>
        <v>231</v>
      </c>
      <c r="L17" s="3"/>
      <c r="M17" s="3"/>
      <c r="N17" s="3"/>
      <c r="O17" s="3"/>
      <c r="P17" s="3"/>
    </row>
    <row r="18" spans="1:16" ht="24.95" customHeight="1" x14ac:dyDescent="0.25">
      <c r="A18" s="112"/>
      <c r="B18" s="10" t="s">
        <v>27</v>
      </c>
      <c r="C18" s="90">
        <f>C17/$K$17</f>
        <v>0</v>
      </c>
      <c r="D18" s="17">
        <f t="shared" ref="D18:K18" si="6">D17/$K$17</f>
        <v>0</v>
      </c>
      <c r="E18" s="17">
        <f t="shared" si="6"/>
        <v>0</v>
      </c>
      <c r="F18" s="17">
        <f t="shared" si="6"/>
        <v>0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  <c r="K18" s="58">
        <f t="shared" si="6"/>
        <v>1</v>
      </c>
      <c r="L18" s="3"/>
      <c r="M18" s="3"/>
      <c r="N18" s="3"/>
      <c r="O18" s="3"/>
      <c r="P18" s="3"/>
    </row>
    <row r="19" spans="1:16" ht="24.95" customHeight="1" x14ac:dyDescent="0.25">
      <c r="A19" s="111" t="s">
        <v>24</v>
      </c>
      <c r="B19" s="10" t="s">
        <v>44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10">
        <f t="shared" ref="K19:K21" si="7">SUM(C5:N5)+SUM(C12:L12)+SUM(C19:J19)</f>
        <v>101</v>
      </c>
      <c r="L19" s="3"/>
      <c r="M19" s="3"/>
      <c r="N19" s="3"/>
      <c r="O19" s="3"/>
      <c r="P19" s="3"/>
    </row>
    <row r="20" spans="1:16" ht="24.95" customHeight="1" x14ac:dyDescent="0.25">
      <c r="A20" s="112"/>
      <c r="B20" s="10" t="s">
        <v>27</v>
      </c>
      <c r="C20" s="90">
        <f>C19/$K$19</f>
        <v>0</v>
      </c>
      <c r="D20" s="17">
        <f t="shared" ref="D20:J20" si="8">D19/$K$19</f>
        <v>0</v>
      </c>
      <c r="E20" s="17">
        <f t="shared" si="8"/>
        <v>0</v>
      </c>
      <c r="F20" s="17">
        <f t="shared" si="8"/>
        <v>0</v>
      </c>
      <c r="G20" s="17">
        <f t="shared" si="8"/>
        <v>0</v>
      </c>
      <c r="H20" s="17">
        <f t="shared" si="8"/>
        <v>0</v>
      </c>
      <c r="I20" s="17">
        <f t="shared" si="8"/>
        <v>0</v>
      </c>
      <c r="J20" s="17">
        <f t="shared" si="8"/>
        <v>0</v>
      </c>
      <c r="K20" s="58">
        <f>SUM(C6:N6)+SUM(C13:L13)+SUM(C20:J20)</f>
        <v>1</v>
      </c>
      <c r="L20" s="3"/>
      <c r="M20" s="3"/>
      <c r="N20" s="3"/>
      <c r="O20" s="3"/>
      <c r="P20" s="3"/>
    </row>
    <row r="21" spans="1:16" ht="24.95" customHeight="1" x14ac:dyDescent="0.25">
      <c r="A21" s="111" t="s">
        <v>25</v>
      </c>
      <c r="B21" s="10" t="s">
        <v>44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10">
        <f t="shared" si="7"/>
        <v>8</v>
      </c>
      <c r="L21" s="3"/>
      <c r="M21" s="3"/>
      <c r="N21" s="3"/>
      <c r="O21" s="3"/>
      <c r="P21" s="3"/>
    </row>
    <row r="22" spans="1:16" ht="24.95" customHeight="1" thickBot="1" x14ac:dyDescent="0.3">
      <c r="A22" s="114"/>
      <c r="B22" s="19" t="s">
        <v>27</v>
      </c>
      <c r="C22" s="91">
        <f>C21/$K$21</f>
        <v>0</v>
      </c>
      <c r="D22" s="20">
        <f t="shared" ref="D22:J22" si="9">D21/$K$21</f>
        <v>0</v>
      </c>
      <c r="E22" s="20">
        <f t="shared" si="9"/>
        <v>0</v>
      </c>
      <c r="F22" s="20">
        <f t="shared" si="9"/>
        <v>0</v>
      </c>
      <c r="G22" s="20">
        <f t="shared" si="9"/>
        <v>0</v>
      </c>
      <c r="H22" s="20">
        <f t="shared" si="9"/>
        <v>0</v>
      </c>
      <c r="I22" s="20">
        <f t="shared" si="9"/>
        <v>0</v>
      </c>
      <c r="J22" s="20">
        <f t="shared" si="9"/>
        <v>0</v>
      </c>
      <c r="K22" s="80">
        <f>SUM(C8:N8)+SUM(C15:L15)+SUM(C22:J22)</f>
        <v>1</v>
      </c>
      <c r="L22" s="3"/>
      <c r="M22" s="3"/>
      <c r="N22" s="3"/>
      <c r="O22" s="3"/>
      <c r="P22" s="3"/>
    </row>
    <row r="23" spans="1:16" x14ac:dyDescent="0.25">
      <c r="L23" s="3"/>
      <c r="M23" s="3"/>
      <c r="N23" s="3"/>
      <c r="O23" s="3"/>
      <c r="P23" s="3"/>
    </row>
    <row r="24" spans="1:16" x14ac:dyDescent="0.25">
      <c r="L24" s="3"/>
      <c r="M24" s="3"/>
      <c r="N24" s="3"/>
      <c r="O24" s="3"/>
      <c r="P24" s="3"/>
    </row>
  </sheetData>
  <mergeCells count="10">
    <mergeCell ref="A1:C1"/>
    <mergeCell ref="A17:A18"/>
    <mergeCell ref="A19:A20"/>
    <mergeCell ref="A21:A22"/>
    <mergeCell ref="A3:A4"/>
    <mergeCell ref="A5:A6"/>
    <mergeCell ref="A7:A8"/>
    <mergeCell ref="A10:A11"/>
    <mergeCell ref="A12:A13"/>
    <mergeCell ref="A14:A15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5"/>
  <sheetViews>
    <sheetView zoomScale="70" zoomScaleNormal="70" workbookViewId="0">
      <selection activeCell="D13" sqref="D13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1" s="56" customFormat="1" ht="21.75" thickBot="1" x14ac:dyDescent="0.3">
      <c r="A1" s="108" t="s">
        <v>126</v>
      </c>
      <c r="B1" s="108"/>
      <c r="C1" s="108"/>
    </row>
    <row r="2" spans="1:11" ht="63" x14ac:dyDescent="0.25">
      <c r="A2" s="73" t="s">
        <v>11</v>
      </c>
      <c r="B2" s="39" t="s">
        <v>159</v>
      </c>
      <c r="C2" s="59" t="s">
        <v>132</v>
      </c>
      <c r="D2" s="38" t="s">
        <v>133</v>
      </c>
      <c r="E2" s="38" t="s">
        <v>134</v>
      </c>
      <c r="F2" s="38" t="s">
        <v>135</v>
      </c>
      <c r="G2" s="38" t="s">
        <v>136</v>
      </c>
      <c r="H2" s="38" t="s">
        <v>137</v>
      </c>
      <c r="I2" s="38" t="s">
        <v>138</v>
      </c>
      <c r="J2" s="38" t="s">
        <v>139</v>
      </c>
      <c r="K2" s="43" t="s">
        <v>140</v>
      </c>
    </row>
    <row r="3" spans="1:11" ht="24.95" customHeight="1" x14ac:dyDescent="0.25">
      <c r="A3" s="111" t="s">
        <v>23</v>
      </c>
      <c r="B3" s="10" t="s">
        <v>26</v>
      </c>
      <c r="C3" s="87">
        <v>25</v>
      </c>
      <c r="D3" s="85">
        <v>11</v>
      </c>
      <c r="E3" s="85">
        <v>21</v>
      </c>
      <c r="F3" s="85">
        <v>28</v>
      </c>
      <c r="G3" s="85">
        <v>38</v>
      </c>
      <c r="H3" s="85">
        <v>29</v>
      </c>
      <c r="I3" s="85">
        <v>25</v>
      </c>
      <c r="J3" s="85">
        <v>20</v>
      </c>
      <c r="K3" s="89">
        <v>11</v>
      </c>
    </row>
    <row r="4" spans="1:11" ht="24.95" customHeight="1" x14ac:dyDescent="0.25">
      <c r="A4" s="112"/>
      <c r="B4" s="10" t="s">
        <v>27</v>
      </c>
      <c r="C4" s="90">
        <f>C3/$J$10</f>
        <v>0.10822510822510822</v>
      </c>
      <c r="D4" s="17">
        <f t="shared" ref="D4:K4" si="0">D3/$J$10</f>
        <v>4.7619047619047616E-2</v>
      </c>
      <c r="E4" s="17">
        <f t="shared" si="0"/>
        <v>9.0909090909090912E-2</v>
      </c>
      <c r="F4" s="17">
        <f t="shared" si="0"/>
        <v>0.12121212121212122</v>
      </c>
      <c r="G4" s="17">
        <f t="shared" si="0"/>
        <v>0.16450216450216451</v>
      </c>
      <c r="H4" s="17">
        <f t="shared" si="0"/>
        <v>0.12554112554112554</v>
      </c>
      <c r="I4" s="17">
        <f t="shared" si="0"/>
        <v>0.10822510822510822</v>
      </c>
      <c r="J4" s="17">
        <f t="shared" si="0"/>
        <v>8.6580086580086577E-2</v>
      </c>
      <c r="K4" s="18">
        <f t="shared" si="0"/>
        <v>4.7619047619047616E-2</v>
      </c>
    </row>
    <row r="5" spans="1:11" ht="24.95" customHeight="1" x14ac:dyDescent="0.25">
      <c r="A5" s="111" t="s">
        <v>24</v>
      </c>
      <c r="B5" s="10" t="s">
        <v>26</v>
      </c>
      <c r="C5" s="87">
        <v>3</v>
      </c>
      <c r="D5" s="6">
        <v>4</v>
      </c>
      <c r="E5" s="6">
        <v>6</v>
      </c>
      <c r="F5" s="6">
        <v>17</v>
      </c>
      <c r="G5" s="6">
        <v>24</v>
      </c>
      <c r="H5" s="6">
        <v>17</v>
      </c>
      <c r="I5" s="6">
        <v>14</v>
      </c>
      <c r="J5" s="6">
        <v>5</v>
      </c>
      <c r="K5" s="10">
        <v>5</v>
      </c>
    </row>
    <row r="6" spans="1:11" ht="24.95" customHeight="1" x14ac:dyDescent="0.25">
      <c r="A6" s="112"/>
      <c r="B6" s="10" t="s">
        <v>27</v>
      </c>
      <c r="C6" s="90">
        <f>C5/$J$10</f>
        <v>1.2987012987012988E-2</v>
      </c>
      <c r="D6" s="17">
        <f>D5/$J$10</f>
        <v>1.7316017316017316E-2</v>
      </c>
      <c r="E6" s="17">
        <f>E5/$J$10</f>
        <v>2.5974025974025976E-2</v>
      </c>
      <c r="F6" s="17">
        <f t="shared" ref="F6:K6" si="1">F5/$J$10</f>
        <v>7.3593073593073599E-2</v>
      </c>
      <c r="G6" s="17">
        <f t="shared" si="1"/>
        <v>0.1038961038961039</v>
      </c>
      <c r="H6" s="17">
        <f t="shared" si="1"/>
        <v>7.3593073593073599E-2</v>
      </c>
      <c r="I6" s="17">
        <f t="shared" si="1"/>
        <v>6.0606060606060608E-2</v>
      </c>
      <c r="J6" s="17">
        <f t="shared" si="1"/>
        <v>2.1645021645021644E-2</v>
      </c>
      <c r="K6" s="18">
        <f t="shared" si="1"/>
        <v>2.1645021645021644E-2</v>
      </c>
    </row>
    <row r="7" spans="1:11" ht="24.95" customHeight="1" x14ac:dyDescent="0.25">
      <c r="A7" s="111" t="s">
        <v>25</v>
      </c>
      <c r="B7" s="10" t="s">
        <v>26</v>
      </c>
      <c r="C7" s="87">
        <v>0</v>
      </c>
      <c r="D7" s="6">
        <v>0</v>
      </c>
      <c r="E7" s="6">
        <v>0</v>
      </c>
      <c r="F7" s="6">
        <v>1</v>
      </c>
      <c r="G7" s="6">
        <v>1</v>
      </c>
      <c r="H7" s="6">
        <v>0</v>
      </c>
      <c r="I7" s="6">
        <v>1</v>
      </c>
      <c r="J7" s="6">
        <v>1</v>
      </c>
      <c r="K7" s="10">
        <v>0</v>
      </c>
    </row>
    <row r="8" spans="1:11" ht="24.95" customHeight="1" thickBot="1" x14ac:dyDescent="0.3">
      <c r="A8" s="114"/>
      <c r="B8" s="19" t="s">
        <v>27</v>
      </c>
      <c r="C8" s="91">
        <f>C7/$J$14</f>
        <v>0</v>
      </c>
      <c r="D8" s="20">
        <f t="shared" ref="D8:K8" si="2">D7/$J$14</f>
        <v>0</v>
      </c>
      <c r="E8" s="20">
        <f t="shared" si="2"/>
        <v>0</v>
      </c>
      <c r="F8" s="20">
        <f t="shared" si="2"/>
        <v>0.125</v>
      </c>
      <c r="G8" s="20">
        <f t="shared" si="2"/>
        <v>0.125</v>
      </c>
      <c r="H8" s="20">
        <f t="shared" si="2"/>
        <v>0</v>
      </c>
      <c r="I8" s="20">
        <f t="shared" si="2"/>
        <v>0.125</v>
      </c>
      <c r="J8" s="20">
        <f t="shared" si="2"/>
        <v>0.125</v>
      </c>
      <c r="K8" s="21">
        <f t="shared" si="2"/>
        <v>0</v>
      </c>
    </row>
    <row r="9" spans="1:11" ht="63" x14ac:dyDescent="0.25">
      <c r="A9" s="73" t="s">
        <v>11</v>
      </c>
      <c r="B9" s="39" t="s">
        <v>159</v>
      </c>
      <c r="C9" s="92" t="s">
        <v>141</v>
      </c>
      <c r="D9" s="38" t="s">
        <v>142</v>
      </c>
      <c r="E9" s="38" t="s">
        <v>143</v>
      </c>
      <c r="F9" s="38" t="s">
        <v>144</v>
      </c>
      <c r="G9" s="38" t="s">
        <v>145</v>
      </c>
      <c r="H9" s="38" t="s">
        <v>146</v>
      </c>
      <c r="I9" s="88" t="s">
        <v>37</v>
      </c>
      <c r="J9" s="131" t="s">
        <v>117</v>
      </c>
      <c r="K9" s="132"/>
    </row>
    <row r="10" spans="1:11" ht="24.95" customHeight="1" x14ac:dyDescent="0.25">
      <c r="A10" s="111" t="s">
        <v>23</v>
      </c>
      <c r="B10" s="10" t="s">
        <v>26</v>
      </c>
      <c r="C10" s="87">
        <v>4</v>
      </c>
      <c r="D10" s="6">
        <v>3</v>
      </c>
      <c r="E10" s="6">
        <v>7</v>
      </c>
      <c r="F10" s="6">
        <v>0</v>
      </c>
      <c r="G10" s="6">
        <v>4</v>
      </c>
      <c r="H10" s="6">
        <v>5</v>
      </c>
      <c r="I10" s="6">
        <v>0</v>
      </c>
      <c r="J10" s="133">
        <f>C3+D3+E3+F3+G3+H3+I3+J3+K3+C10+D10+E10+F10+G10+H10+I10</f>
        <v>231</v>
      </c>
      <c r="K10" s="134"/>
    </row>
    <row r="11" spans="1:11" ht="24.95" customHeight="1" x14ac:dyDescent="0.25">
      <c r="A11" s="112"/>
      <c r="B11" s="10" t="s">
        <v>27</v>
      </c>
      <c r="C11" s="93">
        <f>C10/$J$10</f>
        <v>1.7316017316017316E-2</v>
      </c>
      <c r="D11" s="8">
        <f t="shared" ref="D11:I11" si="3">D10/$J$10</f>
        <v>1.2987012987012988E-2</v>
      </c>
      <c r="E11" s="8">
        <f t="shared" si="3"/>
        <v>3.0303030303030304E-2</v>
      </c>
      <c r="F11" s="8">
        <f t="shared" si="3"/>
        <v>0</v>
      </c>
      <c r="G11" s="8">
        <f t="shared" si="3"/>
        <v>1.7316017316017316E-2</v>
      </c>
      <c r="H11" s="8">
        <f t="shared" si="3"/>
        <v>2.1645021645021644E-2</v>
      </c>
      <c r="I11" s="8">
        <f t="shared" si="3"/>
        <v>0</v>
      </c>
      <c r="J11" s="135">
        <f t="shared" ref="J11:J15" si="4">SUM(C4:K4)+SUM(C11:I11)</f>
        <v>0.99999999999999989</v>
      </c>
      <c r="K11" s="136"/>
    </row>
    <row r="12" spans="1:11" ht="24.95" customHeight="1" x14ac:dyDescent="0.25">
      <c r="A12" s="111" t="s">
        <v>24</v>
      </c>
      <c r="B12" s="10" t="s">
        <v>26</v>
      </c>
      <c r="C12" s="87">
        <v>0</v>
      </c>
      <c r="D12" s="6">
        <v>3</v>
      </c>
      <c r="E12" s="6">
        <v>1</v>
      </c>
      <c r="F12" s="6">
        <v>0</v>
      </c>
      <c r="G12" s="6">
        <v>0</v>
      </c>
      <c r="H12" s="6">
        <v>2</v>
      </c>
      <c r="I12" s="6">
        <v>0</v>
      </c>
      <c r="J12" s="133">
        <f>C5+D5+E5+F5+G5+H5+I5+J5+K5+C12+D12+E12+F12+G12+H12+I12</f>
        <v>101</v>
      </c>
      <c r="K12" s="134"/>
    </row>
    <row r="13" spans="1:11" ht="24.95" customHeight="1" x14ac:dyDescent="0.25">
      <c r="A13" s="112"/>
      <c r="B13" s="10" t="s">
        <v>27</v>
      </c>
      <c r="C13" s="93">
        <f>C12/$J$12</f>
        <v>0</v>
      </c>
      <c r="D13" s="8">
        <f>D12/$J$12</f>
        <v>2.9702970297029702E-2</v>
      </c>
      <c r="E13" s="8">
        <f>E12/$J$12</f>
        <v>9.9009900990099011E-3</v>
      </c>
      <c r="F13" s="8">
        <f>F12/$J$12</f>
        <v>0</v>
      </c>
      <c r="G13" s="8">
        <f>G12/$J$12</f>
        <v>0</v>
      </c>
      <c r="H13" s="8">
        <f t="shared" ref="H13:I13" si="5">H12/$J$12</f>
        <v>1.9801980198019802E-2</v>
      </c>
      <c r="I13" s="8">
        <f t="shared" si="5"/>
        <v>0</v>
      </c>
      <c r="J13" s="135">
        <f t="shared" ref="J13" si="6">SUM(C6:K6)+SUM(C13:I13)</f>
        <v>0.47066135184947067</v>
      </c>
      <c r="K13" s="136"/>
    </row>
    <row r="14" spans="1:11" ht="24.95" customHeight="1" x14ac:dyDescent="0.25">
      <c r="A14" s="111" t="s">
        <v>25</v>
      </c>
      <c r="B14" s="10" t="s">
        <v>26</v>
      </c>
      <c r="C14" s="87">
        <v>1</v>
      </c>
      <c r="D14" s="6">
        <v>0</v>
      </c>
      <c r="E14" s="6">
        <v>1</v>
      </c>
      <c r="F14" s="6">
        <v>0</v>
      </c>
      <c r="G14" s="6">
        <v>0</v>
      </c>
      <c r="H14" s="6">
        <v>2</v>
      </c>
      <c r="I14" s="6">
        <v>0</v>
      </c>
      <c r="J14" s="133">
        <f>C7+D7+E7+F7+G7+H7+I7+J7+K7+C14+D14+E14+F14+G14+H14+I14</f>
        <v>8</v>
      </c>
      <c r="K14" s="134"/>
    </row>
    <row r="15" spans="1:11" ht="24.95" customHeight="1" thickBot="1" x14ac:dyDescent="0.3">
      <c r="A15" s="114"/>
      <c r="B15" s="19" t="s">
        <v>27</v>
      </c>
      <c r="C15" s="91">
        <f>C14/$J$14</f>
        <v>0.125</v>
      </c>
      <c r="D15" s="20">
        <f t="shared" ref="D15:I15" si="7">D14/$J$14</f>
        <v>0</v>
      </c>
      <c r="E15" s="20">
        <f t="shared" si="7"/>
        <v>0.125</v>
      </c>
      <c r="F15" s="20">
        <f t="shared" si="7"/>
        <v>0</v>
      </c>
      <c r="G15" s="20">
        <f t="shared" si="7"/>
        <v>0</v>
      </c>
      <c r="H15" s="20">
        <f t="shared" si="7"/>
        <v>0.25</v>
      </c>
      <c r="I15" s="20">
        <f t="shared" si="7"/>
        <v>0</v>
      </c>
      <c r="J15" s="137">
        <f t="shared" si="4"/>
        <v>1</v>
      </c>
      <c r="K15" s="138"/>
    </row>
  </sheetData>
  <mergeCells count="14">
    <mergeCell ref="A1:C1"/>
    <mergeCell ref="A14:A15"/>
    <mergeCell ref="J9:K9"/>
    <mergeCell ref="J10:K10"/>
    <mergeCell ref="J11:K11"/>
    <mergeCell ref="J12:K12"/>
    <mergeCell ref="J13:K13"/>
    <mergeCell ref="J14:K14"/>
    <mergeCell ref="J15:K15"/>
    <mergeCell ref="A3:A4"/>
    <mergeCell ref="A5:A6"/>
    <mergeCell ref="A7:A8"/>
    <mergeCell ref="A10:A11"/>
    <mergeCell ref="A12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view="pageBreakPreview" zoomScale="60" zoomScaleNormal="70" workbookViewId="0">
      <selection activeCell="A19" sqref="A19:XFD19"/>
    </sheetView>
  </sheetViews>
  <sheetFormatPr defaultRowHeight="15.75" x14ac:dyDescent="0.25"/>
  <cols>
    <col min="1" max="7" width="10.625" style="1" customWidth="1"/>
    <col min="8" max="16384" width="9" style="1"/>
  </cols>
  <sheetData>
    <row r="1" spans="1:10" s="56" customFormat="1" ht="21.75" thickBot="1" x14ac:dyDescent="0.3">
      <c r="A1" s="99" t="s">
        <v>157</v>
      </c>
      <c r="B1" s="99"/>
      <c r="C1" s="99"/>
      <c r="D1" s="99"/>
    </row>
    <row r="2" spans="1:10" ht="24.95" customHeight="1" x14ac:dyDescent="0.25">
      <c r="A2" s="36" t="s">
        <v>11</v>
      </c>
      <c r="B2" s="37" t="s">
        <v>159</v>
      </c>
      <c r="C2" s="37" t="s">
        <v>75</v>
      </c>
      <c r="D2" s="37" t="s">
        <v>76</v>
      </c>
      <c r="E2" s="37" t="s">
        <v>77</v>
      </c>
      <c r="F2" s="37" t="s">
        <v>78</v>
      </c>
      <c r="G2" s="37" t="s">
        <v>79</v>
      </c>
      <c r="H2" s="39" t="s">
        <v>117</v>
      </c>
    </row>
    <row r="3" spans="1:10" ht="24.95" customHeight="1" x14ac:dyDescent="0.25">
      <c r="A3" s="116" t="s">
        <v>23</v>
      </c>
      <c r="B3" s="6" t="s">
        <v>44</v>
      </c>
      <c r="C3" s="6">
        <v>0</v>
      </c>
      <c r="D3" s="6">
        <v>143</v>
      </c>
      <c r="E3" s="6">
        <v>79</v>
      </c>
      <c r="F3" s="6">
        <v>6</v>
      </c>
      <c r="G3" s="6">
        <v>3</v>
      </c>
      <c r="H3" s="10">
        <f>SUM(C3:G3)</f>
        <v>231</v>
      </c>
      <c r="I3" s="15"/>
      <c r="J3" s="15"/>
    </row>
    <row r="4" spans="1:10" ht="24.95" customHeight="1" x14ac:dyDescent="0.25">
      <c r="A4" s="116"/>
      <c r="B4" s="6" t="s">
        <v>27</v>
      </c>
      <c r="C4" s="8">
        <f>C3/$H$3</f>
        <v>0</v>
      </c>
      <c r="D4" s="8">
        <f>D3/$H$3</f>
        <v>0.61904761904761907</v>
      </c>
      <c r="E4" s="8">
        <f t="shared" ref="E4:G4" si="0">E3/$H$3</f>
        <v>0.34199134199134201</v>
      </c>
      <c r="F4" s="8">
        <f t="shared" si="0"/>
        <v>2.5974025974025976E-2</v>
      </c>
      <c r="G4" s="8">
        <f t="shared" si="0"/>
        <v>1.2987012987012988E-2</v>
      </c>
      <c r="H4" s="9">
        <f t="shared" ref="H4:H7" si="1">SUM(C4:G4)</f>
        <v>1</v>
      </c>
      <c r="I4" s="15"/>
      <c r="J4" s="15"/>
    </row>
    <row r="5" spans="1:10" ht="24.95" customHeight="1" x14ac:dyDescent="0.25">
      <c r="A5" s="116" t="s">
        <v>24</v>
      </c>
      <c r="B5" s="6" t="s">
        <v>44</v>
      </c>
      <c r="C5" s="6">
        <v>0</v>
      </c>
      <c r="D5" s="6">
        <v>75</v>
      </c>
      <c r="E5" s="6">
        <v>21</v>
      </c>
      <c r="F5" s="6">
        <v>5</v>
      </c>
      <c r="G5" s="6">
        <v>0</v>
      </c>
      <c r="H5" s="10">
        <f t="shared" si="1"/>
        <v>101</v>
      </c>
      <c r="I5" s="15"/>
      <c r="J5" s="15"/>
    </row>
    <row r="6" spans="1:10" ht="24.95" customHeight="1" x14ac:dyDescent="0.25">
      <c r="A6" s="116"/>
      <c r="B6" s="6" t="s">
        <v>27</v>
      </c>
      <c r="C6" s="8">
        <f>C5/$H$5</f>
        <v>0</v>
      </c>
      <c r="D6" s="8">
        <f t="shared" ref="D6:G6" si="2">D5/$H$5</f>
        <v>0.74257425742574257</v>
      </c>
      <c r="E6" s="8">
        <f t="shared" si="2"/>
        <v>0.20792079207920791</v>
      </c>
      <c r="F6" s="8">
        <f t="shared" si="2"/>
        <v>4.9504950495049507E-2</v>
      </c>
      <c r="G6" s="8">
        <f t="shared" si="2"/>
        <v>0</v>
      </c>
      <c r="H6" s="9">
        <f t="shared" si="1"/>
        <v>1</v>
      </c>
      <c r="I6" s="15"/>
      <c r="J6" s="15"/>
    </row>
    <row r="7" spans="1:10" ht="24.95" customHeight="1" x14ac:dyDescent="0.25">
      <c r="A7" s="116" t="s">
        <v>25</v>
      </c>
      <c r="B7" s="6" t="s">
        <v>44</v>
      </c>
      <c r="C7" s="6">
        <v>0</v>
      </c>
      <c r="D7" s="6">
        <v>6</v>
      </c>
      <c r="E7" s="6">
        <v>2</v>
      </c>
      <c r="F7" s="6">
        <v>0</v>
      </c>
      <c r="G7" s="6">
        <v>0</v>
      </c>
      <c r="H7" s="10">
        <f t="shared" si="1"/>
        <v>8</v>
      </c>
      <c r="I7" s="15"/>
      <c r="J7" s="15"/>
    </row>
    <row r="8" spans="1:10" ht="24.95" customHeight="1" thickBot="1" x14ac:dyDescent="0.3">
      <c r="A8" s="117"/>
      <c r="B8" s="11" t="s">
        <v>27</v>
      </c>
      <c r="C8" s="12">
        <f>C7/$H$7</f>
        <v>0</v>
      </c>
      <c r="D8" s="12">
        <f t="shared" ref="D8:G8" si="3">D7/$H$7</f>
        <v>0.75</v>
      </c>
      <c r="E8" s="12">
        <f t="shared" si="3"/>
        <v>0.25</v>
      </c>
      <c r="F8" s="12">
        <f t="shared" si="3"/>
        <v>0</v>
      </c>
      <c r="G8" s="12">
        <f t="shared" si="3"/>
        <v>0</v>
      </c>
      <c r="H8" s="14">
        <f>SUM(C8:G8)</f>
        <v>1</v>
      </c>
      <c r="I8" s="15"/>
      <c r="J8" s="15"/>
    </row>
    <row r="9" spans="1:1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21.75" thickBot="1" x14ac:dyDescent="0.3">
      <c r="A10" s="99" t="s">
        <v>158</v>
      </c>
      <c r="B10" s="99"/>
      <c r="C10" s="99"/>
      <c r="D10" s="99"/>
    </row>
    <row r="11" spans="1:10" ht="24.95" customHeight="1" x14ac:dyDescent="0.25">
      <c r="A11" s="95" t="s">
        <v>11</v>
      </c>
      <c r="B11" s="96" t="s">
        <v>159</v>
      </c>
      <c r="C11" s="96" t="s">
        <v>160</v>
      </c>
      <c r="D11" s="96" t="s">
        <v>161</v>
      </c>
      <c r="E11" s="39" t="s">
        <v>20</v>
      </c>
    </row>
    <row r="12" spans="1:10" ht="24.95" customHeight="1" x14ac:dyDescent="0.25">
      <c r="A12" s="116" t="s">
        <v>17</v>
      </c>
      <c r="B12" s="6" t="s">
        <v>26</v>
      </c>
      <c r="C12" s="6">
        <v>175</v>
      </c>
      <c r="D12" s="6">
        <v>56</v>
      </c>
      <c r="E12" s="10">
        <f t="shared" ref="E12:E17" si="4">SUM(C12:D12)</f>
        <v>231</v>
      </c>
      <c r="F12" s="15"/>
      <c r="G12" s="15"/>
    </row>
    <row r="13" spans="1:10" ht="24.95" customHeight="1" x14ac:dyDescent="0.25">
      <c r="A13" s="116"/>
      <c r="B13" s="6" t="s">
        <v>27</v>
      </c>
      <c r="C13" s="8">
        <f>C12/$H$3</f>
        <v>0.75757575757575757</v>
      </c>
      <c r="D13" s="8">
        <f>D12/$H$3</f>
        <v>0.24242424242424243</v>
      </c>
      <c r="E13" s="9">
        <f t="shared" si="4"/>
        <v>1</v>
      </c>
      <c r="F13" s="15"/>
      <c r="G13" s="15"/>
    </row>
    <row r="14" spans="1:10" ht="24.95" customHeight="1" x14ac:dyDescent="0.25">
      <c r="A14" s="116" t="s">
        <v>18</v>
      </c>
      <c r="B14" s="6" t="s">
        <v>26</v>
      </c>
      <c r="C14" s="6">
        <v>73</v>
      </c>
      <c r="D14" s="6">
        <v>28</v>
      </c>
      <c r="E14" s="10">
        <f t="shared" si="4"/>
        <v>101</v>
      </c>
      <c r="F14" s="15"/>
      <c r="G14" s="15"/>
    </row>
    <row r="15" spans="1:10" ht="24.95" customHeight="1" x14ac:dyDescent="0.25">
      <c r="A15" s="116"/>
      <c r="B15" s="6" t="s">
        <v>27</v>
      </c>
      <c r="C15" s="8">
        <f>C14/$H$5</f>
        <v>0.72277227722772275</v>
      </c>
      <c r="D15" s="8">
        <f t="shared" ref="D15" si="5">D14/$H$5</f>
        <v>0.27722772277227725</v>
      </c>
      <c r="E15" s="9">
        <f t="shared" si="4"/>
        <v>1</v>
      </c>
      <c r="F15" s="15"/>
      <c r="G15" s="15"/>
    </row>
    <row r="16" spans="1:10" ht="24.95" customHeight="1" x14ac:dyDescent="0.25">
      <c r="A16" s="116" t="s">
        <v>19</v>
      </c>
      <c r="B16" s="6" t="s">
        <v>26</v>
      </c>
      <c r="C16" s="6">
        <v>6</v>
      </c>
      <c r="D16" s="6">
        <v>2</v>
      </c>
      <c r="E16" s="10">
        <f t="shared" si="4"/>
        <v>8</v>
      </c>
      <c r="F16" s="15"/>
      <c r="G16" s="15"/>
    </row>
    <row r="17" spans="1:14" ht="24.95" customHeight="1" thickBot="1" x14ac:dyDescent="0.3">
      <c r="A17" s="117"/>
      <c r="B17" s="11" t="s">
        <v>27</v>
      </c>
      <c r="C17" s="12">
        <f>C16/$H$7</f>
        <v>0.75</v>
      </c>
      <c r="D17" s="12">
        <f t="shared" ref="D17" si="6">D16/$H$7</f>
        <v>0.25</v>
      </c>
      <c r="E17" s="14">
        <f t="shared" si="4"/>
        <v>1</v>
      </c>
      <c r="F17" s="15"/>
      <c r="G17" s="15"/>
    </row>
    <row r="18" spans="1:14" ht="24.95" customHeight="1" x14ac:dyDescent="0.25">
      <c r="A18" s="102"/>
      <c r="B18" s="102"/>
      <c r="C18" s="103"/>
      <c r="D18" s="103"/>
      <c r="E18" s="103"/>
      <c r="F18" s="103"/>
      <c r="G18" s="103"/>
      <c r="H18" s="104"/>
      <c r="I18" s="15"/>
      <c r="J18" s="15"/>
    </row>
    <row r="19" spans="1:14" ht="24.95" customHeight="1" thickBot="1" x14ac:dyDescent="0.3">
      <c r="A19" s="99" t="s">
        <v>162</v>
      </c>
      <c r="B19" s="102"/>
      <c r="C19" s="103"/>
      <c r="D19" s="103"/>
      <c r="E19" s="103"/>
      <c r="F19" s="103"/>
      <c r="G19" s="103"/>
      <c r="H19" s="104"/>
      <c r="I19" s="15"/>
      <c r="J19" s="15"/>
    </row>
    <row r="20" spans="1:14" ht="24.95" customHeight="1" x14ac:dyDescent="0.25">
      <c r="A20" s="95" t="s">
        <v>11</v>
      </c>
      <c r="B20" s="96" t="s">
        <v>159</v>
      </c>
      <c r="C20" s="96" t="s">
        <v>75</v>
      </c>
      <c r="D20" s="96" t="s">
        <v>76</v>
      </c>
      <c r="E20" s="96" t="s">
        <v>77</v>
      </c>
      <c r="F20" s="96" t="s">
        <v>78</v>
      </c>
      <c r="G20" s="96" t="s">
        <v>79</v>
      </c>
      <c r="H20" s="39" t="s">
        <v>20</v>
      </c>
    </row>
    <row r="21" spans="1:14" ht="24.95" customHeight="1" x14ac:dyDescent="0.25">
      <c r="A21" s="116" t="s">
        <v>17</v>
      </c>
      <c r="B21" s="6" t="s">
        <v>26</v>
      </c>
      <c r="C21" s="6">
        <v>66</v>
      </c>
      <c r="D21" s="6">
        <v>68</v>
      </c>
      <c r="E21" s="6">
        <v>83</v>
      </c>
      <c r="F21" s="6">
        <v>9</v>
      </c>
      <c r="G21" s="6">
        <v>5</v>
      </c>
      <c r="H21" s="10">
        <f>SUM(C21:G21)</f>
        <v>231</v>
      </c>
      <c r="I21" s="15"/>
      <c r="J21" s="15"/>
    </row>
    <row r="22" spans="1:14" ht="24.95" customHeight="1" x14ac:dyDescent="0.25">
      <c r="A22" s="116"/>
      <c r="B22" s="6" t="s">
        <v>27</v>
      </c>
      <c r="C22" s="8">
        <f>C21/$H$3</f>
        <v>0.2857142857142857</v>
      </c>
      <c r="D22" s="8">
        <f>D21/$H$3</f>
        <v>0.2943722943722944</v>
      </c>
      <c r="E22" s="8">
        <f t="shared" ref="E22:G22" si="7">E21/$H$3</f>
        <v>0.3593073593073593</v>
      </c>
      <c r="F22" s="8">
        <f t="shared" si="7"/>
        <v>3.896103896103896E-2</v>
      </c>
      <c r="G22" s="8">
        <f t="shared" si="7"/>
        <v>2.1645021645021644E-2</v>
      </c>
      <c r="H22" s="9">
        <f t="shared" ref="H22:H25" si="8">SUM(C22:G22)</f>
        <v>1</v>
      </c>
      <c r="I22" s="15"/>
      <c r="J22" s="15"/>
    </row>
    <row r="23" spans="1:14" ht="24.95" customHeight="1" x14ac:dyDescent="0.25">
      <c r="A23" s="116" t="s">
        <v>18</v>
      </c>
      <c r="B23" s="6" t="s">
        <v>26</v>
      </c>
      <c r="C23" s="6">
        <v>31</v>
      </c>
      <c r="D23" s="6">
        <v>48</v>
      </c>
      <c r="E23" s="6">
        <v>15</v>
      </c>
      <c r="F23" s="6">
        <v>5</v>
      </c>
      <c r="G23" s="6">
        <v>2</v>
      </c>
      <c r="H23" s="10">
        <f t="shared" si="8"/>
        <v>101</v>
      </c>
      <c r="I23" s="15"/>
      <c r="J23" s="15"/>
    </row>
    <row r="24" spans="1:14" ht="24.95" customHeight="1" x14ac:dyDescent="0.25">
      <c r="A24" s="116"/>
      <c r="B24" s="6" t="s">
        <v>27</v>
      </c>
      <c r="C24" s="8">
        <f>C23/$H$5</f>
        <v>0.30693069306930693</v>
      </c>
      <c r="D24" s="8">
        <f t="shared" ref="D24:G24" si="9">D23/$H$5</f>
        <v>0.47524752475247523</v>
      </c>
      <c r="E24" s="8">
        <f t="shared" si="9"/>
        <v>0.14851485148514851</v>
      </c>
      <c r="F24" s="8">
        <f t="shared" si="9"/>
        <v>4.9504950495049507E-2</v>
      </c>
      <c r="G24" s="8">
        <f t="shared" si="9"/>
        <v>1.9801980198019802E-2</v>
      </c>
      <c r="H24" s="9">
        <f t="shared" si="8"/>
        <v>1</v>
      </c>
      <c r="I24" s="15"/>
      <c r="J24" s="15"/>
    </row>
    <row r="25" spans="1:14" ht="24.95" customHeight="1" x14ac:dyDescent="0.25">
      <c r="A25" s="116" t="s">
        <v>19</v>
      </c>
      <c r="B25" s="6" t="s">
        <v>26</v>
      </c>
      <c r="C25" s="6">
        <v>0</v>
      </c>
      <c r="D25" s="6">
        <v>7</v>
      </c>
      <c r="E25" s="6">
        <v>1</v>
      </c>
      <c r="F25" s="6">
        <v>0</v>
      </c>
      <c r="G25" s="6">
        <v>0</v>
      </c>
      <c r="H25" s="10">
        <f t="shared" si="8"/>
        <v>8</v>
      </c>
      <c r="I25" s="15"/>
      <c r="J25" s="15"/>
    </row>
    <row r="26" spans="1:14" ht="24.95" customHeight="1" thickBot="1" x14ac:dyDescent="0.3">
      <c r="A26" s="117"/>
      <c r="B26" s="11" t="s">
        <v>27</v>
      </c>
      <c r="C26" s="12">
        <f>C25/$H$7</f>
        <v>0</v>
      </c>
      <c r="D26" s="12">
        <f t="shared" ref="D26:G26" si="10">D25/$H$7</f>
        <v>0.875</v>
      </c>
      <c r="E26" s="12">
        <f t="shared" si="10"/>
        <v>0.125</v>
      </c>
      <c r="F26" s="12">
        <f t="shared" si="10"/>
        <v>0</v>
      </c>
      <c r="G26" s="12">
        <f t="shared" si="10"/>
        <v>0</v>
      </c>
      <c r="H26" s="14">
        <f>SUM(C26:G26)</f>
        <v>1</v>
      </c>
      <c r="I26" s="15"/>
      <c r="J26" s="15"/>
    </row>
    <row r="27" spans="1:14" s="56" customFormat="1" ht="21.75" thickBot="1" x14ac:dyDescent="0.3">
      <c r="A27" s="99" t="s">
        <v>163</v>
      </c>
      <c r="B27" s="99"/>
      <c r="C27" s="99"/>
      <c r="D27" s="99"/>
      <c r="K27" s="81"/>
    </row>
    <row r="28" spans="1:14" ht="47.25" x14ac:dyDescent="0.25">
      <c r="A28" s="95" t="s">
        <v>11</v>
      </c>
      <c r="B28" s="96" t="s">
        <v>159</v>
      </c>
      <c r="C28" s="38" t="s">
        <v>80</v>
      </c>
      <c r="D28" s="38" t="s">
        <v>81</v>
      </c>
      <c r="E28" s="38" t="s">
        <v>82</v>
      </c>
      <c r="F28" s="38" t="s">
        <v>83</v>
      </c>
      <c r="G28" s="38" t="s">
        <v>84</v>
      </c>
      <c r="H28" s="38" t="s">
        <v>85</v>
      </c>
      <c r="I28" s="38" t="s">
        <v>86</v>
      </c>
      <c r="J28" s="38" t="s">
        <v>87</v>
      </c>
      <c r="K28" s="38" t="s">
        <v>88</v>
      </c>
      <c r="L28" s="38" t="s">
        <v>89</v>
      </c>
      <c r="M28" s="39" t="s">
        <v>117</v>
      </c>
    </row>
    <row r="29" spans="1:14" ht="24.95" customHeight="1" x14ac:dyDescent="0.25">
      <c r="A29" s="111" t="s">
        <v>23</v>
      </c>
      <c r="B29" s="6" t="s">
        <v>44</v>
      </c>
      <c r="C29" s="6">
        <v>122</v>
      </c>
      <c r="D29" s="6">
        <v>90</v>
      </c>
      <c r="E29" s="6">
        <v>89</v>
      </c>
      <c r="F29" s="6">
        <v>54</v>
      </c>
      <c r="G29" s="6">
        <v>10</v>
      </c>
      <c r="H29" s="6">
        <v>3</v>
      </c>
      <c r="I29" s="6">
        <v>0</v>
      </c>
      <c r="J29" s="6">
        <v>6</v>
      </c>
      <c r="K29" s="6">
        <v>1</v>
      </c>
      <c r="L29" s="6">
        <v>46</v>
      </c>
      <c r="M29" s="10">
        <f>SUM(C29:L29)</f>
        <v>421</v>
      </c>
      <c r="N29" s="15"/>
    </row>
    <row r="30" spans="1:14" ht="24.95" customHeight="1" x14ac:dyDescent="0.25">
      <c r="A30" s="112"/>
      <c r="B30" s="6" t="s">
        <v>27</v>
      </c>
      <c r="C30" s="8">
        <f>C29/$M$29</f>
        <v>0.28978622327790976</v>
      </c>
      <c r="D30" s="8">
        <f t="shared" ref="D30:L30" si="11">D29/$M$29</f>
        <v>0.21377672209026127</v>
      </c>
      <c r="E30" s="8">
        <f t="shared" si="11"/>
        <v>0.21140142517814728</v>
      </c>
      <c r="F30" s="8">
        <f t="shared" si="11"/>
        <v>0.12826603325415678</v>
      </c>
      <c r="G30" s="8">
        <f t="shared" si="11"/>
        <v>2.3752969121140142E-2</v>
      </c>
      <c r="H30" s="8">
        <f t="shared" si="11"/>
        <v>7.1258907363420431E-3</v>
      </c>
      <c r="I30" s="8">
        <f t="shared" si="11"/>
        <v>0</v>
      </c>
      <c r="J30" s="8">
        <f t="shared" si="11"/>
        <v>1.4251781472684086E-2</v>
      </c>
      <c r="K30" s="8">
        <f t="shared" si="11"/>
        <v>2.3752969121140144E-3</v>
      </c>
      <c r="L30" s="8">
        <f t="shared" si="11"/>
        <v>0.10926365795724466</v>
      </c>
      <c r="M30" s="9">
        <f t="shared" ref="M30:M34" si="12">SUM(C30:L30)</f>
        <v>1</v>
      </c>
      <c r="N30" s="15"/>
    </row>
    <row r="31" spans="1:14" ht="24.95" customHeight="1" x14ac:dyDescent="0.25">
      <c r="A31" s="116" t="s">
        <v>24</v>
      </c>
      <c r="B31" s="6" t="s">
        <v>44</v>
      </c>
      <c r="C31" s="6">
        <v>68</v>
      </c>
      <c r="D31" s="6">
        <v>55</v>
      </c>
      <c r="E31" s="6">
        <v>36</v>
      </c>
      <c r="F31" s="6">
        <v>13</v>
      </c>
      <c r="G31" s="6">
        <v>1</v>
      </c>
      <c r="H31" s="6">
        <v>0</v>
      </c>
      <c r="I31" s="6">
        <v>0</v>
      </c>
      <c r="J31" s="6">
        <v>2</v>
      </c>
      <c r="K31" s="6">
        <v>0</v>
      </c>
      <c r="L31" s="6">
        <v>0</v>
      </c>
      <c r="M31" s="10">
        <f t="shared" si="12"/>
        <v>175</v>
      </c>
      <c r="N31" s="15"/>
    </row>
    <row r="32" spans="1:14" ht="24.95" customHeight="1" x14ac:dyDescent="0.25">
      <c r="A32" s="116"/>
      <c r="B32" s="6" t="s">
        <v>27</v>
      </c>
      <c r="C32" s="8">
        <f>C31/$M$31</f>
        <v>0.38857142857142857</v>
      </c>
      <c r="D32" s="8">
        <f t="shared" ref="D32:L32" si="13">D31/$M$31</f>
        <v>0.31428571428571428</v>
      </c>
      <c r="E32" s="8">
        <f t="shared" si="13"/>
        <v>0.20571428571428571</v>
      </c>
      <c r="F32" s="8">
        <f t="shared" si="13"/>
        <v>7.4285714285714288E-2</v>
      </c>
      <c r="G32" s="8">
        <f t="shared" si="13"/>
        <v>5.7142857142857143E-3</v>
      </c>
      <c r="H32" s="8">
        <f t="shared" si="13"/>
        <v>0</v>
      </c>
      <c r="I32" s="8">
        <f t="shared" si="13"/>
        <v>0</v>
      </c>
      <c r="J32" s="8">
        <f t="shared" si="13"/>
        <v>1.1428571428571429E-2</v>
      </c>
      <c r="K32" s="8">
        <f t="shared" si="13"/>
        <v>0</v>
      </c>
      <c r="L32" s="8">
        <f t="shared" si="13"/>
        <v>0</v>
      </c>
      <c r="M32" s="9">
        <f t="shared" si="12"/>
        <v>1</v>
      </c>
      <c r="N32" s="15"/>
    </row>
    <row r="33" spans="1:14" ht="24.95" customHeight="1" x14ac:dyDescent="0.25">
      <c r="A33" s="116" t="s">
        <v>25</v>
      </c>
      <c r="B33" s="6" t="s">
        <v>44</v>
      </c>
      <c r="C33" s="6">
        <v>7</v>
      </c>
      <c r="D33" s="6">
        <v>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0">
        <f t="shared" si="12"/>
        <v>8</v>
      </c>
      <c r="N33" s="15"/>
    </row>
    <row r="34" spans="1:14" ht="24.95" customHeight="1" thickBot="1" x14ac:dyDescent="0.3">
      <c r="A34" s="117"/>
      <c r="B34" s="11" t="s">
        <v>27</v>
      </c>
      <c r="C34" s="12">
        <f>C33/$M$33</f>
        <v>0.875</v>
      </c>
      <c r="D34" s="12">
        <f t="shared" ref="D34:L34" si="14">D33/$M$33</f>
        <v>0.125</v>
      </c>
      <c r="E34" s="12">
        <f t="shared" si="14"/>
        <v>0</v>
      </c>
      <c r="F34" s="12">
        <f t="shared" si="14"/>
        <v>0</v>
      </c>
      <c r="G34" s="12">
        <f t="shared" si="14"/>
        <v>0</v>
      </c>
      <c r="H34" s="12">
        <f t="shared" si="14"/>
        <v>0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4">
        <f t="shared" si="12"/>
        <v>1</v>
      </c>
      <c r="N34" s="15"/>
    </row>
  </sheetData>
  <mergeCells count="12">
    <mergeCell ref="A23:A24"/>
    <mergeCell ref="A25:A26"/>
    <mergeCell ref="A33:A34"/>
    <mergeCell ref="A3:A4"/>
    <mergeCell ref="A5:A6"/>
    <mergeCell ref="A7:A8"/>
    <mergeCell ref="A29:A30"/>
    <mergeCell ref="A31:A32"/>
    <mergeCell ref="A14:A15"/>
    <mergeCell ref="A16:A17"/>
    <mergeCell ref="A12:A13"/>
    <mergeCell ref="A21:A22"/>
  </mergeCells>
  <phoneticPr fontId="1" type="noConversion"/>
  <pageMargins left="0.7" right="0.7" top="0.75" bottom="0.75" header="0.3" footer="0.3"/>
  <pageSetup paperSize="9" orientation="landscape" r:id="rId1"/>
  <rowBreaks count="1" manualBreakCount="1">
    <brk id="1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9"/>
  <sheetViews>
    <sheetView zoomScaleNormal="100" workbookViewId="0">
      <selection activeCell="L16" sqref="L16"/>
    </sheetView>
  </sheetViews>
  <sheetFormatPr defaultRowHeight="15.75" x14ac:dyDescent="0.25"/>
  <cols>
    <col min="1" max="2" width="10.625" style="1" customWidth="1"/>
    <col min="3" max="18" width="8.625" style="1" customWidth="1"/>
    <col min="19" max="16384" width="9" style="1"/>
  </cols>
  <sheetData>
    <row r="1" spans="1:22" s="56" customFormat="1" ht="21.75" thickBot="1" x14ac:dyDescent="0.3">
      <c r="A1" s="108" t="s">
        <v>164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22" ht="200.1" customHeight="1" x14ac:dyDescent="0.25">
      <c r="A2" s="36" t="s">
        <v>90</v>
      </c>
      <c r="B2" s="37" t="s">
        <v>159</v>
      </c>
      <c r="C2" s="40" t="s">
        <v>166</v>
      </c>
      <c r="D2" s="40" t="s">
        <v>91</v>
      </c>
      <c r="E2" s="40" t="s">
        <v>92</v>
      </c>
      <c r="F2" s="40" t="s">
        <v>93</v>
      </c>
      <c r="G2" s="40" t="s">
        <v>94</v>
      </c>
      <c r="H2" s="40" t="s">
        <v>95</v>
      </c>
      <c r="I2" s="40" t="s">
        <v>96</v>
      </c>
      <c r="J2" s="40" t="s">
        <v>98</v>
      </c>
      <c r="K2" s="41" t="s">
        <v>97</v>
      </c>
      <c r="L2" s="40" t="s">
        <v>99</v>
      </c>
      <c r="M2" s="40" t="s">
        <v>100</v>
      </c>
      <c r="N2" s="40" t="s">
        <v>101</v>
      </c>
      <c r="O2" s="40" t="s">
        <v>102</v>
      </c>
      <c r="P2" s="40" t="s">
        <v>103</v>
      </c>
      <c r="Q2" s="40" t="s">
        <v>165</v>
      </c>
      <c r="R2" s="42" t="s">
        <v>22</v>
      </c>
    </row>
    <row r="3" spans="1:22" ht="24.95" customHeight="1" x14ac:dyDescent="0.25">
      <c r="A3" s="116" t="s">
        <v>23</v>
      </c>
      <c r="B3" s="6" t="s">
        <v>44</v>
      </c>
      <c r="C3" s="6">
        <v>247</v>
      </c>
      <c r="D3" s="6">
        <v>6</v>
      </c>
      <c r="E3" s="6">
        <v>0</v>
      </c>
      <c r="F3" s="6">
        <v>1</v>
      </c>
      <c r="G3" s="6">
        <v>5</v>
      </c>
      <c r="H3" s="6">
        <v>1</v>
      </c>
      <c r="I3" s="6">
        <v>1</v>
      </c>
      <c r="J3" s="6">
        <v>0</v>
      </c>
      <c r="K3" s="6">
        <v>2</v>
      </c>
      <c r="L3" s="6">
        <v>0</v>
      </c>
      <c r="M3" s="6">
        <v>0</v>
      </c>
      <c r="N3" s="6">
        <v>0</v>
      </c>
      <c r="O3" s="6">
        <v>0</v>
      </c>
      <c r="P3" s="6">
        <v>1</v>
      </c>
      <c r="Q3" s="6">
        <v>3</v>
      </c>
      <c r="R3" s="10">
        <f>SUM(C3:Q3)</f>
        <v>267</v>
      </c>
      <c r="S3" s="15"/>
      <c r="T3" s="15"/>
      <c r="U3" s="15"/>
      <c r="V3" s="15"/>
    </row>
    <row r="4" spans="1:22" ht="24.95" customHeight="1" x14ac:dyDescent="0.25">
      <c r="A4" s="116"/>
      <c r="B4" s="6" t="s">
        <v>27</v>
      </c>
      <c r="C4" s="72">
        <f>C3/$R$3</f>
        <v>0.92509363295880154</v>
      </c>
      <c r="D4" s="8">
        <f t="shared" ref="D4:Q4" si="0">D3/$R$3</f>
        <v>2.247191011235955E-2</v>
      </c>
      <c r="E4" s="16">
        <f t="shared" si="0"/>
        <v>0</v>
      </c>
      <c r="F4" s="16">
        <f t="shared" si="0"/>
        <v>3.7453183520599251E-3</v>
      </c>
      <c r="G4" s="16">
        <f t="shared" si="0"/>
        <v>1.8726591760299626E-2</v>
      </c>
      <c r="H4" s="16">
        <f t="shared" si="0"/>
        <v>3.7453183520599251E-3</v>
      </c>
      <c r="I4" s="16">
        <f t="shared" si="0"/>
        <v>3.7453183520599251E-3</v>
      </c>
      <c r="J4" s="16">
        <f t="shared" si="0"/>
        <v>0</v>
      </c>
      <c r="K4" s="16">
        <f t="shared" si="0"/>
        <v>7.4906367041198503E-3</v>
      </c>
      <c r="L4" s="16">
        <f t="shared" si="0"/>
        <v>0</v>
      </c>
      <c r="M4" s="8">
        <f t="shared" si="0"/>
        <v>0</v>
      </c>
      <c r="N4" s="16">
        <f t="shared" si="0"/>
        <v>0</v>
      </c>
      <c r="O4" s="16">
        <f t="shared" si="0"/>
        <v>0</v>
      </c>
      <c r="P4" s="16">
        <f t="shared" si="0"/>
        <v>3.7453183520599251E-3</v>
      </c>
      <c r="Q4" s="16">
        <f t="shared" si="0"/>
        <v>1.1235955056179775E-2</v>
      </c>
      <c r="R4" s="9">
        <f t="shared" ref="R4:R8" si="1">SUM(C4:Q4)</f>
        <v>1.0000000000000002</v>
      </c>
      <c r="S4" s="15"/>
      <c r="T4" s="15"/>
      <c r="U4" s="15"/>
      <c r="V4" s="15"/>
    </row>
    <row r="5" spans="1:22" ht="24.95" customHeight="1" x14ac:dyDescent="0.25">
      <c r="A5" s="116" t="s">
        <v>24</v>
      </c>
      <c r="B5" s="6" t="s">
        <v>44</v>
      </c>
      <c r="C5" s="6">
        <v>1</v>
      </c>
      <c r="D5" s="6">
        <v>1</v>
      </c>
      <c r="E5" s="6">
        <v>0</v>
      </c>
      <c r="F5" s="6">
        <v>0</v>
      </c>
      <c r="G5" s="6">
        <v>2</v>
      </c>
      <c r="H5" s="6">
        <v>0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4</v>
      </c>
      <c r="R5" s="10">
        <f t="shared" si="1"/>
        <v>9</v>
      </c>
      <c r="S5" s="15"/>
      <c r="T5" s="15"/>
      <c r="U5" s="15"/>
      <c r="V5" s="15"/>
    </row>
    <row r="6" spans="1:22" ht="24.95" customHeight="1" x14ac:dyDescent="0.25">
      <c r="A6" s="116"/>
      <c r="B6" s="6" t="s">
        <v>27</v>
      </c>
      <c r="C6" s="8">
        <f>C5/$R$5</f>
        <v>0.1111111111111111</v>
      </c>
      <c r="D6" s="8">
        <f>D5/$R$5</f>
        <v>0.1111111111111111</v>
      </c>
      <c r="E6" s="8">
        <f t="shared" ref="E6:Q6" si="2">E5/$R$5</f>
        <v>0</v>
      </c>
      <c r="F6" s="16">
        <f t="shared" si="2"/>
        <v>0</v>
      </c>
      <c r="G6" s="16">
        <f>G5/$R$5</f>
        <v>0.22222222222222221</v>
      </c>
      <c r="H6" s="8">
        <f t="shared" si="2"/>
        <v>0</v>
      </c>
      <c r="I6" s="16">
        <f t="shared" si="2"/>
        <v>0</v>
      </c>
      <c r="J6" s="8">
        <f t="shared" si="2"/>
        <v>0</v>
      </c>
      <c r="K6" s="8">
        <f>K5/$R$5</f>
        <v>0.1111111111111111</v>
      </c>
      <c r="L6" s="8">
        <f t="shared" si="2"/>
        <v>0</v>
      </c>
      <c r="M6" s="16">
        <f t="shared" si="2"/>
        <v>0</v>
      </c>
      <c r="N6" s="8">
        <f t="shared" si="2"/>
        <v>0</v>
      </c>
      <c r="O6" s="8">
        <f t="shared" si="2"/>
        <v>0</v>
      </c>
      <c r="P6" s="16">
        <f t="shared" si="2"/>
        <v>0</v>
      </c>
      <c r="Q6" s="8">
        <f t="shared" si="2"/>
        <v>0.44444444444444442</v>
      </c>
      <c r="R6" s="9">
        <f t="shared" si="1"/>
        <v>1</v>
      </c>
      <c r="S6" s="15"/>
      <c r="T6" s="15"/>
      <c r="U6" s="15"/>
      <c r="V6" s="15"/>
    </row>
    <row r="7" spans="1:22" ht="24.95" customHeight="1" x14ac:dyDescent="0.25">
      <c r="A7" s="116" t="s">
        <v>25</v>
      </c>
      <c r="B7" s="6" t="s">
        <v>44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1</v>
      </c>
      <c r="R7" s="10">
        <f t="shared" si="1"/>
        <v>2</v>
      </c>
      <c r="S7" s="15"/>
      <c r="T7" s="15"/>
      <c r="U7" s="15"/>
      <c r="V7" s="15"/>
    </row>
    <row r="8" spans="1:22" ht="24.95" customHeight="1" thickBot="1" x14ac:dyDescent="0.3">
      <c r="A8" s="117"/>
      <c r="B8" s="11" t="s">
        <v>27</v>
      </c>
      <c r="C8" s="12">
        <f>C7/$R$7</f>
        <v>0</v>
      </c>
      <c r="D8" s="12">
        <f t="shared" ref="D8:Q8" si="3">D7/$R$7</f>
        <v>0</v>
      </c>
      <c r="E8" s="12">
        <f t="shared" si="3"/>
        <v>0</v>
      </c>
      <c r="F8" s="12">
        <f t="shared" si="3"/>
        <v>0</v>
      </c>
      <c r="G8" s="12">
        <f t="shared" si="3"/>
        <v>0</v>
      </c>
      <c r="H8" s="12">
        <f t="shared" si="3"/>
        <v>0</v>
      </c>
      <c r="I8" s="12">
        <f t="shared" si="3"/>
        <v>0</v>
      </c>
      <c r="J8" s="12">
        <f t="shared" si="3"/>
        <v>0</v>
      </c>
      <c r="K8" s="12">
        <f t="shared" si="3"/>
        <v>0</v>
      </c>
      <c r="L8" s="12">
        <f t="shared" si="3"/>
        <v>0</v>
      </c>
      <c r="M8" s="12">
        <f t="shared" si="3"/>
        <v>0</v>
      </c>
      <c r="N8" s="12">
        <f t="shared" si="3"/>
        <v>0</v>
      </c>
      <c r="O8" s="12">
        <f t="shared" si="3"/>
        <v>0</v>
      </c>
      <c r="P8" s="12">
        <f t="shared" si="3"/>
        <v>0.5</v>
      </c>
      <c r="Q8" s="12">
        <f t="shared" si="3"/>
        <v>0.5</v>
      </c>
      <c r="R8" s="14">
        <f t="shared" si="1"/>
        <v>1</v>
      </c>
      <c r="S8" s="15"/>
      <c r="T8" s="15"/>
      <c r="U8" s="15"/>
      <c r="V8" s="15"/>
    </row>
    <row r="9" spans="1:22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86"/>
      <c r="O15" s="15"/>
      <c r="P15" s="15"/>
      <c r="Q15" s="15"/>
      <c r="R15" s="15"/>
      <c r="S15" s="15"/>
      <c r="T15" s="15"/>
      <c r="U15" s="15"/>
      <c r="V15" s="15"/>
    </row>
    <row r="16" spans="1:22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</sheetData>
  <mergeCells count="4">
    <mergeCell ref="A3:A4"/>
    <mergeCell ref="A5:A6"/>
    <mergeCell ref="A7:A8"/>
    <mergeCell ref="A1:K1"/>
  </mergeCells>
  <phoneticPr fontId="1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9</vt:i4>
      </vt:variant>
    </vt:vector>
  </HeadingPairs>
  <TitlesOfParts>
    <vt:vector size="18" baseType="lpstr">
      <vt:lpstr>一、全校問卷回收狀況</vt:lpstr>
      <vt:lpstr>二、各學制與系所回收狀況</vt:lpstr>
      <vt:lpstr>一、畢業後現況</vt:lpstr>
      <vt:lpstr>二、任職機構性質</vt:lpstr>
      <vt:lpstr>三、工作職業類型</vt:lpstr>
      <vt:lpstr>四、任職工作地點</vt:lpstr>
      <vt:lpstr>五、工作平均每月收入</vt:lpstr>
      <vt:lpstr>六~九、就業狀況</vt:lpstr>
      <vt:lpstr>十、目前未就業原因(不含家管)</vt:lpstr>
      <vt:lpstr>一、全校問卷回收狀況!Print_Area</vt:lpstr>
      <vt:lpstr>一、畢業後現況!Print_Area</vt:lpstr>
      <vt:lpstr>二、任職機構性質!Print_Area</vt:lpstr>
      <vt:lpstr>二、各學制與系所回收狀況!Print_Area</vt:lpstr>
      <vt:lpstr>'十、目前未就業原因(不含家管)'!Print_Area</vt:lpstr>
      <vt:lpstr>三、工作職業類型!Print_Area</vt:lpstr>
      <vt:lpstr>五、工作平均每月收入!Print_Area</vt:lpstr>
      <vt:lpstr>'六~九、就業狀況'!Print_Area</vt:lpstr>
      <vt:lpstr>四、任職工作地點!Print_Area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黃思瑄</dc:creator>
  <cp:lastModifiedBy>邱曉君</cp:lastModifiedBy>
  <cp:lastPrinted>2022-11-06T23:59:22Z</cp:lastPrinted>
  <dcterms:created xsi:type="dcterms:W3CDTF">2017-01-13T12:11:29Z</dcterms:created>
  <dcterms:modified xsi:type="dcterms:W3CDTF">2022-11-21T03:35:24Z</dcterms:modified>
</cp:coreProperties>
</file>